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Лист1!$A$1:$V$759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7" i="1" l="1"/>
  <c r="I609" i="1" l="1"/>
  <c r="I610" i="1" s="1"/>
  <c r="F610" i="1" s="1"/>
  <c r="I607" i="1"/>
  <c r="I608" i="1" s="1"/>
  <c r="F608" i="1" s="1"/>
  <c r="F607" i="1"/>
  <c r="I605" i="1"/>
  <c r="I606" i="1" s="1"/>
  <c r="F606" i="1" s="1"/>
  <c r="P604" i="1"/>
  <c r="M603" i="1"/>
  <c r="M604" i="1" s="1"/>
  <c r="K603" i="1"/>
  <c r="K604" i="1" s="1"/>
  <c r="I603" i="1"/>
  <c r="P602" i="1"/>
  <c r="K602" i="1"/>
  <c r="M601" i="1"/>
  <c r="M602" i="1" s="1"/>
  <c r="K601" i="1"/>
  <c r="I601" i="1"/>
  <c r="I602" i="1" s="1"/>
  <c r="H601" i="1"/>
  <c r="H602" i="1" s="1"/>
  <c r="G601" i="1"/>
  <c r="K600" i="1"/>
  <c r="I600" i="1"/>
  <c r="M599" i="1"/>
  <c r="M600" i="1" s="1"/>
  <c r="K599" i="1"/>
  <c r="I599" i="1"/>
  <c r="H599" i="1"/>
  <c r="H600" i="1" s="1"/>
  <c r="G599" i="1"/>
  <c r="G600" i="1" s="1"/>
  <c r="P598" i="1"/>
  <c r="O598" i="1"/>
  <c r="M597" i="1"/>
  <c r="M598" i="1" s="1"/>
  <c r="K597" i="1"/>
  <c r="K598" i="1" s="1"/>
  <c r="I597" i="1"/>
  <c r="I598" i="1" s="1"/>
  <c r="P596" i="1"/>
  <c r="O596" i="1"/>
  <c r="M595" i="1"/>
  <c r="M596" i="1" s="1"/>
  <c r="K595" i="1"/>
  <c r="K596" i="1" s="1"/>
  <c r="I595" i="1"/>
  <c r="I596" i="1" s="1"/>
  <c r="M594" i="1"/>
  <c r="K593" i="1"/>
  <c r="K594" i="1" s="1"/>
  <c r="I593" i="1"/>
  <c r="I594" i="1" s="1"/>
  <c r="F594" i="1" l="1"/>
  <c r="F597" i="1"/>
  <c r="F602" i="1"/>
  <c r="F599" i="1"/>
  <c r="F596" i="1"/>
  <c r="F601" i="1"/>
  <c r="F603" i="1"/>
  <c r="F600" i="1"/>
  <c r="F605" i="1"/>
  <c r="F609" i="1"/>
  <c r="I604" i="1"/>
  <c r="F604" i="1" s="1"/>
  <c r="G602" i="1"/>
  <c r="F598" i="1"/>
  <c r="F595" i="1"/>
  <c r="F593" i="1"/>
  <c r="F657" i="1" l="1"/>
  <c r="F655" i="1"/>
  <c r="F653" i="1"/>
  <c r="F81" i="1"/>
  <c r="F79" i="1"/>
  <c r="F77" i="1"/>
  <c r="F291" i="1" l="1"/>
  <c r="F289" i="1"/>
  <c r="F287" i="1"/>
  <c r="F285" i="1"/>
  <c r="F283" i="1"/>
  <c r="F281" i="1"/>
  <c r="F279" i="1"/>
  <c r="F277" i="1"/>
  <c r="F275" i="1"/>
  <c r="F265" i="1"/>
  <c r="F263" i="1"/>
  <c r="F57" i="1" l="1"/>
  <c r="F55" i="1"/>
  <c r="F53" i="1"/>
  <c r="F52" i="1"/>
  <c r="F51" i="1"/>
  <c r="F50" i="1"/>
  <c r="F49" i="1"/>
  <c r="F48" i="1"/>
  <c r="F47" i="1"/>
</calcChain>
</file>

<file path=xl/sharedStrings.xml><?xml version="1.0" encoding="utf-8"?>
<sst xmlns="http://schemas.openxmlformats.org/spreadsheetml/2006/main" count="2064" uniqueCount="736">
  <si>
    <t>Всего</t>
  </si>
  <si>
    <t>А</t>
  </si>
  <si>
    <t>А1</t>
  </si>
  <si>
    <t>В</t>
  </si>
  <si>
    <t>В1</t>
  </si>
  <si>
    <t>С</t>
  </si>
  <si>
    <t>С1</t>
  </si>
  <si>
    <t>D</t>
  </si>
  <si>
    <t>D1</t>
  </si>
  <si>
    <t>ВЕ</t>
  </si>
  <si>
    <t>СЕ</t>
  </si>
  <si>
    <t>DE</t>
  </si>
  <si>
    <t>C1E</t>
  </si>
  <si>
    <t>D1E</t>
  </si>
  <si>
    <t>Tm</t>
  </si>
  <si>
    <t>Tb</t>
  </si>
  <si>
    <t>M</t>
  </si>
  <si>
    <t>Количество проведенных экзаменов на право управления транспортными средствами соответствующих категорий и подкатегорий транспортных средств</t>
  </si>
  <si>
    <t>Наименование экзаменов на право управления транспортными средствами</t>
  </si>
  <si>
    <t>Наименование организации, осуществляющей образовательную деятельность, адрес местонахождения</t>
  </si>
  <si>
    <t>№ п/п</t>
  </si>
  <si>
    <t>Количество проведенных теоретических экзаменов</t>
  </si>
  <si>
    <t>Из них</t>
  </si>
  <si>
    <t>сданых с 1 раза (%)</t>
  </si>
  <si>
    <t>Количество проведенных экзаменов по первоначальным навыкам управления транспортным средством</t>
  </si>
  <si>
    <t>Количество проведенных экзаменов по управлению транспортным средством в условиях дорожного движения</t>
  </si>
  <si>
    <t>2 (100%)</t>
  </si>
  <si>
    <t xml:space="preserve"> </t>
  </si>
  <si>
    <t>2 (50%)</t>
  </si>
  <si>
    <t>4 (100%)</t>
  </si>
  <si>
    <t>2(100%)</t>
  </si>
  <si>
    <t>10(33.3%)</t>
  </si>
  <si>
    <t>1 (100%)</t>
  </si>
  <si>
    <t>6(26%)</t>
  </si>
  <si>
    <t>6(25%)</t>
  </si>
  <si>
    <t>8(32%)</t>
  </si>
  <si>
    <t>5(71,4%)</t>
  </si>
  <si>
    <t>2(66.6%)</t>
  </si>
  <si>
    <t>0(0.0%)</t>
  </si>
  <si>
    <t>1 (25%)</t>
  </si>
  <si>
    <t>6 (100%)</t>
  </si>
  <si>
    <t>0 (0%)</t>
  </si>
  <si>
    <t>36 (42%)</t>
  </si>
  <si>
    <t>3 (60%)</t>
  </si>
  <si>
    <t>10 (66%)</t>
  </si>
  <si>
    <t>35 (81%)</t>
  </si>
  <si>
    <t>20 (43%)</t>
  </si>
  <si>
    <t>6 (16%)</t>
  </si>
  <si>
    <t>7 (53%)</t>
  </si>
  <si>
    <t>4 (40%)</t>
  </si>
  <si>
    <t>3 (21%)</t>
  </si>
  <si>
    <t>9 (64%)</t>
  </si>
  <si>
    <t>5 (45%)</t>
  </si>
  <si>
    <t>4 (44%)</t>
  </si>
  <si>
    <t>20 (40,0%)</t>
  </si>
  <si>
    <t>3(30%)</t>
  </si>
  <si>
    <t>4(23.5%)</t>
  </si>
  <si>
    <t>0  (0%)</t>
  </si>
  <si>
    <t>9 (42.8%)</t>
  </si>
  <si>
    <t>25 (96,1%)</t>
  </si>
  <si>
    <t>21 (95.4%)</t>
  </si>
  <si>
    <t>13 (50,0%)</t>
  </si>
  <si>
    <t>9 (40,9%)</t>
  </si>
  <si>
    <t>17 (70,8%)</t>
  </si>
  <si>
    <t>14 (70,0%)</t>
  </si>
  <si>
    <t>3 (75,0%)</t>
  </si>
  <si>
    <t>3 (20%)</t>
  </si>
  <si>
    <t>1 (17%)</t>
  </si>
  <si>
    <t>20 (23%)</t>
  </si>
  <si>
    <t>1 (33%)</t>
  </si>
  <si>
    <t>2 (67%)</t>
  </si>
  <si>
    <t>13(81,2%)</t>
  </si>
  <si>
    <t>4(50,0%)</t>
  </si>
  <si>
    <t>5(83,3%)</t>
  </si>
  <si>
    <t>17(80,9%)</t>
  </si>
  <si>
    <t>2(33,3%)</t>
  </si>
  <si>
    <t>24(82.7%)</t>
  </si>
  <si>
    <t>1(100.0%)</t>
  </si>
  <si>
    <t>14(51,8%)</t>
  </si>
  <si>
    <t>3(42,8%)</t>
  </si>
  <si>
    <t>4(80.0%)</t>
  </si>
  <si>
    <t>4(80%)</t>
  </si>
  <si>
    <t>17(45.9%)</t>
  </si>
  <si>
    <t>10(62.5%)</t>
  </si>
  <si>
    <t>4(57.1%)</t>
  </si>
  <si>
    <t>26(83.8%)</t>
  </si>
  <si>
    <t>7(58.3%)</t>
  </si>
  <si>
    <t>1(100%)</t>
  </si>
  <si>
    <t>1(50%)</t>
  </si>
  <si>
    <t>6(75,0%)</t>
  </si>
  <si>
    <t>8(57.1%)</t>
  </si>
  <si>
    <t>2; 40%</t>
  </si>
  <si>
    <t>16     (64%)</t>
  </si>
  <si>
    <t>6       (50%)</t>
  </si>
  <si>
    <t>(7/2)</t>
  </si>
  <si>
    <t>5 (55,6%)</t>
  </si>
  <si>
    <t>9 (28%)</t>
  </si>
  <si>
    <t>32 (53,3%)</t>
  </si>
  <si>
    <t>15(51.7%)</t>
  </si>
  <si>
    <t>10(52.6%)</t>
  </si>
  <si>
    <t>87 (66%)</t>
  </si>
  <si>
    <t>73 (70%)</t>
  </si>
  <si>
    <t>14 (52%)</t>
  </si>
  <si>
    <t>86 (73%)</t>
  </si>
  <si>
    <t>76 (75%)</t>
  </si>
  <si>
    <t>10 (63%)</t>
  </si>
  <si>
    <t>55 (57%)</t>
  </si>
  <si>
    <t>50 (57%)</t>
  </si>
  <si>
    <t>5 (56%)</t>
  </si>
  <si>
    <t>30 (32,6%)</t>
  </si>
  <si>
    <t>25          (32,5 %)</t>
  </si>
  <si>
    <t>5      (35.7%)</t>
  </si>
  <si>
    <t>26 (40%)</t>
  </si>
  <si>
    <t>23 (41,1%)</t>
  </si>
  <si>
    <t>3             ( 33,3 %)</t>
  </si>
  <si>
    <t>22 (38,6%)</t>
  </si>
  <si>
    <t>2   (28.6%)</t>
  </si>
  <si>
    <t>ООО"Светофор Сервис"  Красноярский край п. Березовка, ул. Дружбы, ст.26, пом. 2.       ИНН 2461216654</t>
  </si>
  <si>
    <t>18    (36,6%)</t>
  </si>
  <si>
    <t>18 (36,6%)</t>
  </si>
  <si>
    <t>10   (17%)</t>
  </si>
  <si>
    <t>10  (17%)</t>
  </si>
  <si>
    <t>17  (31,5%)</t>
  </si>
  <si>
    <t>49(76%)</t>
  </si>
  <si>
    <t>56(93%)</t>
  </si>
  <si>
    <t>50(86%)</t>
  </si>
  <si>
    <t>ЧПОУ Учебный центр, Красноярский край, Богучанский район, с.Богучаны,         ул.Ленина, д. 200,                     ИНН 2407007290</t>
  </si>
  <si>
    <t>4 (8%)</t>
  </si>
  <si>
    <t>5 (31%)</t>
  </si>
  <si>
    <t>2 (12%)</t>
  </si>
  <si>
    <t xml:space="preserve">Местное отделение Общероссийской общественно-государственной организации "Добровольное содействие армии, авиации и флоту России", Красноярский край, с. Большой Улуй, пер. Комбинатовский, д. 1, ИНН 2409701009 </t>
  </si>
  <si>
    <t>0</t>
  </si>
  <si>
    <t>23 (32.8%)</t>
  </si>
  <si>
    <t>23 (37.7%)</t>
  </si>
  <si>
    <t>12 (14.12%)</t>
  </si>
  <si>
    <t>3 (21,42%)</t>
  </si>
  <si>
    <t>4 (23%)</t>
  </si>
  <si>
    <t>Краевое государственное бюджетное профессиональное образовательное учреждение "Техникум горных разработок им В.П. Астафьева" пос. Ирша, ул. Студенческая, 1А,                      ИНН 2448001466</t>
  </si>
  <si>
    <t>93 (47,94%)</t>
  </si>
  <si>
    <t>57(43.85%)</t>
  </si>
  <si>
    <t>31(56,36%)</t>
  </si>
  <si>
    <t>4 (50%)</t>
  </si>
  <si>
    <t>84 (42,21%)</t>
  </si>
  <si>
    <t>55 (43,3%)</t>
  </si>
  <si>
    <t>24 (38,70%)</t>
  </si>
  <si>
    <t>5 (50%)</t>
  </si>
  <si>
    <t>69 (41.81%)</t>
  </si>
  <si>
    <t>38 (35,5%)</t>
  </si>
  <si>
    <t>26 (52%)</t>
  </si>
  <si>
    <t>5 (62,5%)</t>
  </si>
  <si>
    <t>Профессиональное образовательное учреждение  "Заозерновская автомобильная школа" Общероссийской общественн-государственной организации "Добровольное общество содействия армии, авиации и флоту России ", Красноярский край, г. Заозерный, ул. Советская, 12,                             ИНН 2448000014</t>
  </si>
  <si>
    <t>10 (25.64%)</t>
  </si>
  <si>
    <t>7 (29.2%)</t>
  </si>
  <si>
    <t>4 (15.38%)</t>
  </si>
  <si>
    <t>Краевое государственное автономное профессиональное образовательное учреждение "Ачинсккий колледж  транспорта и сельского хозяйства", с. Новобирилюссы,                          ул. Советская д. 150а,                                        ИНН 2443023106</t>
  </si>
  <si>
    <t>Негосударственное образовательное учереждение "Центр подготовки водителей" Красноярский край, Рыбинский район  п. Саянский,                         ул. Строителей, д. 1 пом. 59, ИНН 2460080778</t>
  </si>
  <si>
    <t>ООО "Бородинская автошкола Движение", Красноярский край, г. Бородино,                                        ул. Маяковского, д. 23,            ИНН 2445002920</t>
  </si>
  <si>
    <t>18   (29%)</t>
  </si>
  <si>
    <t>18   (30.5%)</t>
  </si>
  <si>
    <t>0      (0.0%)</t>
  </si>
  <si>
    <t>15    (27.7%)</t>
  </si>
  <si>
    <t>15 (27.7%)</t>
  </si>
  <si>
    <t>16   (21.3%)</t>
  </si>
  <si>
    <t>16 (21.3)%</t>
  </si>
  <si>
    <t>Емельяновский дорожно-строительный техникум, Красноярский край, п. Емельяново, ул.СПТУ-81,                  ИНН 2411005915</t>
  </si>
  <si>
    <t>17     (25%)</t>
  </si>
  <si>
    <t>13     (25.4%)</t>
  </si>
  <si>
    <t>4     (23.5%)</t>
  </si>
  <si>
    <t>17 (41.4%)</t>
  </si>
  <si>
    <t>12 (36.3%)</t>
  </si>
  <si>
    <t>5  (62.5%)</t>
  </si>
  <si>
    <t>14  (26.4%)</t>
  </si>
  <si>
    <t>10  (21.2%)</t>
  </si>
  <si>
    <t>4   (66.6%)</t>
  </si>
  <si>
    <t>Красноярский аграрный техникум, Красноярский край, Сухобузимский район                             с. Миндерла, ул.Мира, д. 20, ИНН 2463034593</t>
  </si>
  <si>
    <t>17 (23.3%)</t>
  </si>
  <si>
    <t>1      (50.0%)</t>
  </si>
  <si>
    <t>30   (23.4%)</t>
  </si>
  <si>
    <t>2    (14.3%)</t>
  </si>
  <si>
    <t>44    (53.6%)</t>
  </si>
  <si>
    <t>1   (100%)</t>
  </si>
  <si>
    <t>36    (48.6%)</t>
  </si>
  <si>
    <t>4   (57.1%)</t>
  </si>
  <si>
    <t>3    (33.3%)</t>
  </si>
  <si>
    <t>39    (43.3%)</t>
  </si>
  <si>
    <t>33    (44.%)</t>
  </si>
  <si>
    <t>3   (42.8%)</t>
  </si>
  <si>
    <t>3       (37.5%)</t>
  </si>
  <si>
    <t>16 (22.5%)</t>
  </si>
  <si>
    <t>0     (0.0%)</t>
  </si>
  <si>
    <t>7  (19.4%)</t>
  </si>
  <si>
    <t>3   (33.3%)</t>
  </si>
  <si>
    <t>6     (26%)</t>
  </si>
  <si>
    <t>39   (75%)</t>
  </si>
  <si>
    <t>13    (76.4%)</t>
  </si>
  <si>
    <t>2     (50%)</t>
  </si>
  <si>
    <t>14    (100.0%)</t>
  </si>
  <si>
    <t>5  (83.3%)</t>
  </si>
  <si>
    <t>4     (40%)</t>
  </si>
  <si>
    <t>32    (55.1%)</t>
  </si>
  <si>
    <t>7   (31.6%)</t>
  </si>
  <si>
    <t>3 (100.0%)</t>
  </si>
  <si>
    <t>11    (57.1%)</t>
  </si>
  <si>
    <t>5 (100,0%)</t>
  </si>
  <si>
    <t>6    (100.0%)</t>
  </si>
  <si>
    <t>68    (46.8%)</t>
  </si>
  <si>
    <t>62  (46.6%)</t>
  </si>
  <si>
    <t>6  (50%)</t>
  </si>
  <si>
    <t>80       (56.7%)</t>
  </si>
  <si>
    <t>80 (56.7%)</t>
  </si>
  <si>
    <t>86(49.1%)</t>
  </si>
  <si>
    <t>79(53.3%)</t>
  </si>
  <si>
    <t>Автошкола ООО Перекресток Красноярский край, г. Енисейск, ул. Бабкина, д. 53,                                ИНН 2447010250</t>
  </si>
  <si>
    <t>2        (8%)</t>
  </si>
  <si>
    <t>2 (8.6%)</t>
  </si>
  <si>
    <t>5 (14.7%)</t>
  </si>
  <si>
    <t>3  (15%)</t>
  </si>
  <si>
    <t>2 (14.2%)</t>
  </si>
  <si>
    <t>19 (46.3%)</t>
  </si>
  <si>
    <t>10 (50%)</t>
  </si>
  <si>
    <t>50 (69%)</t>
  </si>
  <si>
    <t>25 (25%)</t>
  </si>
  <si>
    <t>34 (64%)</t>
  </si>
  <si>
    <t>25 (34%)</t>
  </si>
  <si>
    <t>8 (72%)</t>
  </si>
  <si>
    <t>3 (100%)</t>
  </si>
  <si>
    <t>28 (48%)</t>
  </si>
  <si>
    <t>9 (21%)</t>
  </si>
  <si>
    <t>14 (45%)</t>
  </si>
  <si>
    <t>88 (80%)</t>
  </si>
  <si>
    <t>51 (42%)</t>
  </si>
  <si>
    <t>40 (28%)</t>
  </si>
  <si>
    <t>4 (80%)</t>
  </si>
  <si>
    <t>82 (78%)</t>
  </si>
  <si>
    <t>51 (40%)</t>
  </si>
  <si>
    <t>47 (79%)</t>
  </si>
  <si>
    <t>37 (57%)</t>
  </si>
  <si>
    <t>35 (52%)</t>
  </si>
  <si>
    <t>38 (77%)</t>
  </si>
  <si>
    <t>32 (64%)</t>
  </si>
  <si>
    <t>28 (47%)</t>
  </si>
  <si>
    <t>9 (90%)</t>
  </si>
  <si>
    <t>5 (35%)</t>
  </si>
  <si>
    <t>7 (90%)</t>
  </si>
  <si>
    <t>13 (23%)</t>
  </si>
  <si>
    <t>14 (35%)</t>
  </si>
  <si>
    <t>2 (15.5 %)</t>
  </si>
  <si>
    <t>3 (7.1 %)</t>
  </si>
  <si>
    <t>7 (14.6 %)</t>
  </si>
  <si>
    <t>5 (10%)</t>
  </si>
  <si>
    <t>10 (19%)</t>
  </si>
  <si>
    <t>22  (26,5%)</t>
  </si>
  <si>
    <t>8 (20%)</t>
  </si>
  <si>
    <t>8  (20%)</t>
  </si>
  <si>
    <t>5 (19,23%)</t>
  </si>
  <si>
    <t>94 (52%)</t>
  </si>
  <si>
    <t>90(52%)</t>
  </si>
  <si>
    <t>55(39%)</t>
  </si>
  <si>
    <t>101 (68%)</t>
  </si>
  <si>
    <t>49(36%)</t>
  </si>
  <si>
    <t>43(36%)</t>
  </si>
  <si>
    <t>26 (63%)</t>
  </si>
  <si>
    <t>13 (38%)</t>
  </si>
  <si>
    <t>11(57%)</t>
  </si>
  <si>
    <t>69 (52%)</t>
  </si>
  <si>
    <t>73 (57%)</t>
  </si>
  <si>
    <t>45(45%)</t>
  </si>
  <si>
    <t>41 (55%)</t>
  </si>
  <si>
    <t>32(50%)</t>
  </si>
  <si>
    <t>14 (25%)</t>
  </si>
  <si>
    <t>25(47%)</t>
  </si>
  <si>
    <t>30(68%)</t>
  </si>
  <si>
    <t>28 (66%)</t>
  </si>
  <si>
    <t>15(68%)</t>
  </si>
  <si>
    <t>14 (73%)</t>
  </si>
  <si>
    <t>20(68%)</t>
  </si>
  <si>
    <t>18(52%)</t>
  </si>
  <si>
    <t>3(9%)</t>
  </si>
  <si>
    <t>КГБПОУ "Канский Техникум отраслевых технологий и сельского хозяйства"       с.Дзержинское,                                     пер. Октябрьский д. 1                                                     ИНН 2450011430</t>
  </si>
  <si>
    <t>49 (62%)</t>
  </si>
  <si>
    <t>49 (44%)</t>
  </si>
  <si>
    <t>72 (77%)</t>
  </si>
  <si>
    <t>27 (45%)</t>
  </si>
  <si>
    <t>23 (48%)</t>
  </si>
  <si>
    <t>24 (58%)</t>
  </si>
  <si>
    <t>23 (57%)</t>
  </si>
  <si>
    <t>22 (47%)</t>
  </si>
  <si>
    <t>13 (87%)</t>
  </si>
  <si>
    <t>12 (92%)</t>
  </si>
  <si>
    <t>10 (83%)</t>
  </si>
  <si>
    <t>Частное профессиональное образовательное учреждение"АВТОКЛАСС+", Красноярский край, г. Иланский, ул. Ленина, д. 71,                                   ИНН 2415005881</t>
  </si>
  <si>
    <t>Агинский филиал КГБПОУ «Техникума горных разработок имени В.П. Астафьева»,  Красноярский край, Саянский район, с. Агинское, пл. Труда 7А ИНН 2448001466</t>
  </si>
  <si>
    <t>15 (53,6%)</t>
  </si>
  <si>
    <t>11 (57,9%)</t>
  </si>
  <si>
    <t>4 (30,7)</t>
  </si>
  <si>
    <t>33.3%</t>
  </si>
  <si>
    <t>58.6%</t>
  </si>
  <si>
    <t>8 (57%)</t>
  </si>
  <si>
    <t>6 (37%)</t>
  </si>
  <si>
    <t>87 (86%)</t>
  </si>
  <si>
    <t>77 (69%)</t>
  </si>
  <si>
    <t>63 (50%)</t>
  </si>
  <si>
    <t xml:space="preserve">Профессиональное образовательное учреждение "Общероссийской общественно-государственной организации" Добровольное общество содействия армии, авиации и флоту России"                                Канский район, пос.Карьерный, м-р ДСУ-4, ул. Трактовая дом 14                  ИНН 2450002058
</t>
  </si>
  <si>
    <t>2 (12,5%)</t>
  </si>
  <si>
    <t>57 (44%)</t>
  </si>
  <si>
    <t>80 (62%)</t>
  </si>
  <si>
    <t>81 (59%)</t>
  </si>
  <si>
    <t>38 (36%)</t>
  </si>
  <si>
    <t>52 (61%)</t>
  </si>
  <si>
    <t>50 (51%)</t>
  </si>
  <si>
    <t>6 (54%)</t>
  </si>
  <si>
    <t>7 (100%)</t>
  </si>
  <si>
    <t>5 (38%)</t>
  </si>
  <si>
    <t>7 (46%)</t>
  </si>
  <si>
    <t>5 (71%)</t>
  </si>
  <si>
    <t>15 (88%)</t>
  </si>
  <si>
    <t>14 (77%)</t>
  </si>
  <si>
    <t>54 51%)</t>
  </si>
  <si>
    <t>42 (32%)</t>
  </si>
  <si>
    <t>51 (47%)</t>
  </si>
  <si>
    <t>47 (52%)</t>
  </si>
  <si>
    <t>29 (26%)</t>
  </si>
  <si>
    <t>39 (41%)</t>
  </si>
  <si>
    <t>2 (40%)</t>
  </si>
  <si>
    <t>2 (28%)</t>
  </si>
  <si>
    <t xml:space="preserve"> 4 (100%)</t>
  </si>
  <si>
    <t>4 (57%)</t>
  </si>
  <si>
    <t>63 (45%)</t>
  </si>
  <si>
    <t>53 (51%)</t>
  </si>
  <si>
    <t>60 (46%)</t>
  </si>
  <si>
    <t>30 (48%)</t>
  </si>
  <si>
    <t>23 (37%)</t>
  </si>
  <si>
    <t>22 (31%)</t>
  </si>
  <si>
    <t>49 (66%)</t>
  </si>
  <si>
    <t>29 (78%)</t>
  </si>
  <si>
    <t>26 (55%)</t>
  </si>
  <si>
    <t xml:space="preserve">Местное отделение Общероссийской общественно-государственной организации "Добровольное содействие армии, авиации и флоту России" города Канска Красноярского края,                                                                  г. Канск, ул. Урицкого, д. 62 ИНН 2450027359
</t>
  </si>
  <si>
    <t>51 (47.6%)</t>
  </si>
  <si>
    <t>36 (48.6%)</t>
  </si>
  <si>
    <t>14 (43.7%)</t>
  </si>
  <si>
    <t>59 (62.7%)</t>
  </si>
  <si>
    <t>38 (61.2%)</t>
  </si>
  <si>
    <t>22 (884.6%)</t>
  </si>
  <si>
    <t>31 (49.2%)</t>
  </si>
  <si>
    <t>19 (45.2%)</t>
  </si>
  <si>
    <t>8 (50%)</t>
  </si>
  <si>
    <t>4 (66.6%)</t>
  </si>
  <si>
    <t>Местное отделение Общероссийской общественно-государственной организации "Добровольное содействие армии, авиации и флоту России" Красноярский край,                         п. Балахта,                                                          ул. Молодогвардейцев 8А стр.1                                                           ИНН 2403008366</t>
  </si>
  <si>
    <t>39 (56.5%)</t>
  </si>
  <si>
    <t>26 (56.5%)</t>
  </si>
  <si>
    <t>13 (56.5%)</t>
  </si>
  <si>
    <t>33 (56.8%)</t>
  </si>
  <si>
    <t>24 (88.8%)</t>
  </si>
  <si>
    <t>9 (45%)</t>
  </si>
  <si>
    <t>32 (76.1%)</t>
  </si>
  <si>
    <t>18 (69.2%)</t>
  </si>
  <si>
    <t>13 (86.6%)</t>
  </si>
  <si>
    <t>43 (57%)</t>
  </si>
  <si>
    <t>47 (71%)</t>
  </si>
  <si>
    <t>20 (32%)</t>
  </si>
  <si>
    <t>Общество с ограниченнной ответственностью Учебно-курсовой центр "ВИРАЖ", г.Кодинск, бульвар Усенко, 14Б ИНН 2420072837</t>
  </si>
  <si>
    <t>7 (21%)</t>
  </si>
  <si>
    <t>12 (46%)</t>
  </si>
  <si>
    <t>10 (43%)</t>
  </si>
  <si>
    <t xml:space="preserve">Краевое государственное бюджетное профессиональное учреждение "Приангарский политехнический техникум" г.Кодинск,                                                   ул. Колесниченко, д. 10                     ИНН 2420005887 </t>
  </si>
  <si>
    <t>10 (41.66%)</t>
  </si>
  <si>
    <t>10(41.66%)</t>
  </si>
  <si>
    <t>0(0%)</t>
  </si>
  <si>
    <t>11 (44.44%)</t>
  </si>
  <si>
    <t>7 (43.75%)</t>
  </si>
  <si>
    <t>1 (5.55%)</t>
  </si>
  <si>
    <t>1 (6.25%)</t>
  </si>
  <si>
    <t>0(200%)</t>
  </si>
  <si>
    <t>72,7 (16)</t>
  </si>
  <si>
    <t>83,3(20)</t>
  </si>
  <si>
    <t>63,6 (14)</t>
  </si>
  <si>
    <t>Местное отделение Общероссийской общественно-государственной организации «Добровольное общество содействия армии, авиации и флоту России» Идринского района Красноярского края, Идринский район, с. Идринское, ул. Мира, д. 7                                      ИНН 241004130</t>
  </si>
  <si>
    <t>44(11)</t>
  </si>
  <si>
    <t>16,7 (2)</t>
  </si>
  <si>
    <t>69,2(9)</t>
  </si>
  <si>
    <t xml:space="preserve"> 52,9(9)</t>
  </si>
  <si>
    <t>50 (4)</t>
  </si>
  <si>
    <t>55,6(5)</t>
  </si>
  <si>
    <t>90,5 (19)</t>
  </si>
  <si>
    <t>85,7(12)</t>
  </si>
  <si>
    <t>100(7)</t>
  </si>
  <si>
    <t>Краевое государственное бюджетное профессиональное образовательное учреждение "Южный аграрный техникум" Красноярский край, Краснотуранский район                         с. Краснотуранск,                                      ул. Ленина,  д. 22                                                              ИНН 2414002630</t>
  </si>
  <si>
    <t>194(71.0%)</t>
  </si>
  <si>
    <t>143(67,1%)</t>
  </si>
  <si>
    <t>29(85,2%)</t>
  </si>
  <si>
    <t>9(90%)</t>
  </si>
  <si>
    <t>101 (63,9%)</t>
  </si>
  <si>
    <t>85(70,2%)</t>
  </si>
  <si>
    <t>5(33,3%)</t>
  </si>
  <si>
    <t>8(61,5%)</t>
  </si>
  <si>
    <t>3(33,3%)</t>
  </si>
  <si>
    <t>44 (44,4%)</t>
  </si>
  <si>
    <t>37(43,5%)</t>
  </si>
  <si>
    <t xml:space="preserve"> ООО Автошкола                           г. Красноярск,                                                 ул. Алексеева, д. 37                            ИНН 2465042198</t>
  </si>
  <si>
    <t>26(89,6%)</t>
  </si>
  <si>
    <t>8(50%)</t>
  </si>
  <si>
    <t>101(86,3%)</t>
  </si>
  <si>
    <t>59(62,1%)</t>
  </si>
  <si>
    <t>31(52,5%)</t>
  </si>
  <si>
    <t>61(79,2%)</t>
  </si>
  <si>
    <t>42(79,2%)</t>
  </si>
  <si>
    <t>10(27,0%)</t>
  </si>
  <si>
    <t>288(73,0)</t>
  </si>
  <si>
    <t>30(80%)</t>
  </si>
  <si>
    <t>181(69,8%)</t>
  </si>
  <si>
    <t>37(74,0%)</t>
  </si>
  <si>
    <t>8(72,7%)</t>
  </si>
  <si>
    <t>32(86,4%)</t>
  </si>
  <si>
    <t>123(54,4%)</t>
  </si>
  <si>
    <t>82(52,5%)</t>
  </si>
  <si>
    <t>8(88,8%)</t>
  </si>
  <si>
    <t>10(31,2%)</t>
  </si>
  <si>
    <t>39(43,8%)</t>
  </si>
  <si>
    <t>20(30,3%)</t>
  </si>
  <si>
    <t>6(75%)</t>
  </si>
  <si>
    <t>53(67,9%)</t>
  </si>
  <si>
    <t>38(71,6%)</t>
  </si>
  <si>
    <t>14(36,8%)</t>
  </si>
  <si>
    <t xml:space="preserve">ООО Краевая автошкола "Движение",  г. Красноярск,                                           пр. Комсомольский, д. 3в,                   ИНН 2466231014  </t>
  </si>
  <si>
    <t>28(68,2%)</t>
  </si>
  <si>
    <t>22(78,5%)</t>
  </si>
  <si>
    <t>5(22,7%)</t>
  </si>
  <si>
    <t>Автономная некоммерческая организация дополнительного профессионального образования Автошкола "КАР" (Красноярская автошкола региона),                                                      г. Красноярск,                                            пер. Телевизорный, д. 3                         ИНН 2463098484</t>
  </si>
  <si>
    <t xml:space="preserve"> Негосуадрственное образовательное учреждение Автошкола "Драйв"                                г. Красноярск, ул. Павлова, д. 23 ИНН 2461124587</t>
  </si>
  <si>
    <t>35(64.8%)</t>
  </si>
  <si>
    <t>16(55,1%)</t>
  </si>
  <si>
    <t>19(76.0%)</t>
  </si>
  <si>
    <t>19(59.3%)</t>
  </si>
  <si>
    <t>9(56,2%)</t>
  </si>
  <si>
    <t>6(31,5)</t>
  </si>
  <si>
    <t>6(60%)</t>
  </si>
  <si>
    <t xml:space="preserve"> Краевое государственное бюджетное образовательное учреждение среднего профессионального образования (среднее специальное учебное заведение                                                                                                Красноярский автотранспортный техникум,                                              г. Красноярск,                                           ул. Калинина, д. 80                            ИНН 2463010120 </t>
  </si>
  <si>
    <t>Краевое государственное бюджетное профессиональное образовательное учреждение Красноярский колледж отраслевых технологий и предпринимательства,                             г. Красноярск,                                           ул. Курчатова, д. 15                           ИНН 2463032042</t>
  </si>
  <si>
    <t>90(87,3%)</t>
  </si>
  <si>
    <t>77(89,5%)</t>
  </si>
  <si>
    <t>13(76,4%)</t>
  </si>
  <si>
    <t>60(66,6%)</t>
  </si>
  <si>
    <t>51(66,2%)</t>
  </si>
  <si>
    <t>9(69,2%)</t>
  </si>
  <si>
    <t>26(44,8%)</t>
  </si>
  <si>
    <t>23(45,0%)</t>
  </si>
  <si>
    <t>103(65,6%)</t>
  </si>
  <si>
    <t>62(60,1%)</t>
  </si>
  <si>
    <t>28(82.3%)</t>
  </si>
  <si>
    <t>2(100.0%)</t>
  </si>
  <si>
    <t>6(54,5%)</t>
  </si>
  <si>
    <t>41(56,1%)</t>
  </si>
  <si>
    <t>33(57,8%)</t>
  </si>
  <si>
    <t>6(66.6%)</t>
  </si>
  <si>
    <t>24(66,6%)</t>
  </si>
  <si>
    <t>20(66,6%)</t>
  </si>
  <si>
    <t>2(50.0%)</t>
  </si>
  <si>
    <t xml:space="preserve"> Краевое государственное автономное профессиональное образовательное учреждение Красноярский техникум транспорта и сервиса                                г. Красноярск,                                             ул. 60 лет Октября, д. 159                ИНН 2464021364 </t>
  </si>
  <si>
    <t>94(74,4%)</t>
  </si>
  <si>
    <t>78(74, 2%)</t>
  </si>
  <si>
    <t>15(75.0%)</t>
  </si>
  <si>
    <t>56(73,6%)</t>
  </si>
  <si>
    <t>42(68,8%)</t>
  </si>
  <si>
    <t>14(93,3%)</t>
  </si>
  <si>
    <t>29(51,7%)</t>
  </si>
  <si>
    <t>18(42,8%)</t>
  </si>
  <si>
    <t>11(78,5%)</t>
  </si>
  <si>
    <t xml:space="preserve">Красноярское региональное отделение "Всеросийское общестов автомобилистов",                 г. Красноярск, ул. Лебедевой, 26 ИНН 2466000874 </t>
  </si>
  <si>
    <t>16(84.2%)</t>
  </si>
  <si>
    <t>5(55,5%)</t>
  </si>
  <si>
    <t>Краевое государственное бюджетное образовательное учреждение среднего профессионального образования (среднее специальное учебное заведение) Красноярский строительный техникум                                    г. Красноярск,                                             ул. Новая, 6                                           ИНН 2461006664</t>
  </si>
  <si>
    <t>299(84,9%)</t>
  </si>
  <si>
    <t>152(50,8%)</t>
  </si>
  <si>
    <t>51(35,4%)</t>
  </si>
  <si>
    <t>ООО МЖК по "Крастяжмаш",             г. Красноярск,                                             ул. 60 лет СССР, д. 31                          ИНН 2465005929</t>
  </si>
  <si>
    <t>102(70,3%)</t>
  </si>
  <si>
    <t>49(67.1%)</t>
  </si>
  <si>
    <t>39(69,6%)</t>
  </si>
  <si>
    <t>8(88.8%)</t>
  </si>
  <si>
    <t>6(85,7%)</t>
  </si>
  <si>
    <t>63(63,0%)</t>
  </si>
  <si>
    <t>32(65.3%)</t>
  </si>
  <si>
    <t>23(58,9%)</t>
  </si>
  <si>
    <t>6(100%)</t>
  </si>
  <si>
    <t>31(53,4%)</t>
  </si>
  <si>
    <t>12(52,1%)</t>
  </si>
  <si>
    <t>3(50,0%)</t>
  </si>
  <si>
    <t>Негосударственное образовательное учреждение дополнительного профессионального образования "Красноярская объединенная техническая школа «Добровольное общество содействия армии, авиации и флоту России»,                                       г. Красноярск,                                           ул. Затонская, д. 22                             ИНН 2464006366</t>
  </si>
  <si>
    <t>36(80,0%)</t>
  </si>
  <si>
    <t>18(50,0%)</t>
  </si>
  <si>
    <t>9(50,0%)</t>
  </si>
  <si>
    <t>Общество с ограниченной ответственностью Автошкола "Престиж", г. Красноярск,                       ул. Космонавтов, д. 12                      ИНН 2465127807</t>
  </si>
  <si>
    <t>Частное учреждение профессионального образования 
«Подготовка водителей индивидуальных транспортных средств»
, г. Красноярск,                                         пр. Свободный, д. 67                              ИНН 2463083512</t>
  </si>
  <si>
    <t>48(69.5%)</t>
  </si>
  <si>
    <t>33(68.7%)</t>
  </si>
  <si>
    <t>15(45,4%)</t>
  </si>
  <si>
    <t>ООО Автошкола "Профи",           г. Красноярск,                                           ул. Павлова, д. 49А                           ИНН 2460239218</t>
  </si>
  <si>
    <t>88(74.1%)</t>
  </si>
  <si>
    <t>63(74.1%)</t>
  </si>
  <si>
    <t>28(44.4%)</t>
  </si>
  <si>
    <t xml:space="preserve">ООО "Светофор Сервис",                            г. Красноярск,                                            ул. Павлова, д. 58,                                                  ИНН 2461216654                     </t>
  </si>
  <si>
    <t>Автономная некоммерческая организация Школа дополнительного профессионального образования по подготовке водителей "СТАРТ",                                                       г. Красноярск,                                          пр. Свободный, д. 32                        ИНН 2460031675</t>
  </si>
  <si>
    <t>146(92.4%)</t>
  </si>
  <si>
    <t>86(69,3%)</t>
  </si>
  <si>
    <t>34(39.5%)</t>
  </si>
  <si>
    <t>94(91.2%)</t>
  </si>
  <si>
    <t>38(55.8%)</t>
  </si>
  <si>
    <t>13(34.2%)</t>
  </si>
  <si>
    <t>Федеральное государственное автономное образовательное учреждение высшего профессионального образоваиня "Сибирский федеральный университет", г. Красноярск,              пр. Свободный, д. 79                         ИНН 2463011853</t>
  </si>
  <si>
    <t>293(82.7%)</t>
  </si>
  <si>
    <t>48(90.5%)</t>
  </si>
  <si>
    <t>134(77.4%)</t>
  </si>
  <si>
    <t>45(77.5%)</t>
  </si>
  <si>
    <t>26(92.8%)</t>
  </si>
  <si>
    <t>36(97.2%)</t>
  </si>
  <si>
    <t>172(63.0%)</t>
  </si>
  <si>
    <t>36(78.2%)</t>
  </si>
  <si>
    <t>74(57.8%)</t>
  </si>
  <si>
    <t>24(72.7%)</t>
  </si>
  <si>
    <t>20(76.9%)</t>
  </si>
  <si>
    <t>1(25%)</t>
  </si>
  <si>
    <t>17(47.2%)</t>
  </si>
  <si>
    <t>71(52.5%)</t>
  </si>
  <si>
    <t>32(43.2%)</t>
  </si>
  <si>
    <t>12(50.0%)</t>
  </si>
  <si>
    <t>11(57.8%)</t>
  </si>
  <si>
    <t>15(88.2%)</t>
  </si>
  <si>
    <t>Автономная некоммерческая организация дополнительного профессионального образования Автошкола "Удача Плюс",                                                                    г. Красноярск,                                          пр. имени газетыты Красноярский рабочий 160,ст 5                                                                                  ИНН 2463114383</t>
  </si>
  <si>
    <t>17(56.6%)</t>
  </si>
  <si>
    <t>7(43,7%)</t>
  </si>
  <si>
    <t>21(67.7%)</t>
  </si>
  <si>
    <t>14(66.6%)</t>
  </si>
  <si>
    <t>2(14,2%)</t>
  </si>
  <si>
    <t>ООО "АВТЭКС +",                                    г. Красноярск,                                                ул. Весны, 27                                       ИНН 2465132814</t>
  </si>
  <si>
    <t>50(69.4%)</t>
  </si>
  <si>
    <t>26(63.4%)</t>
  </si>
  <si>
    <t>10(50.0%)</t>
  </si>
  <si>
    <t>ООО "Диалог - Авто",                         г. Красноярскул.                                     ул. Семафорная, д. 17А,                         ИНН 2464112413</t>
  </si>
  <si>
    <t>44(97.7%)</t>
  </si>
  <si>
    <t>ДИАЛОГ-СЕРВИС,                          г. Красноярск,                                            ул. Чайковского д. 13а                        ИНН 2462004525</t>
  </si>
  <si>
    <t>148(75.8%)</t>
  </si>
  <si>
    <t>144(76.1%)</t>
  </si>
  <si>
    <t>3(75,0%)</t>
  </si>
  <si>
    <t>72(51.4%)</t>
  </si>
  <si>
    <t>70(50,7%)</t>
  </si>
  <si>
    <t>27(37.5%)</t>
  </si>
  <si>
    <t>26(37.1%)</t>
  </si>
  <si>
    <t>30(93,7%)</t>
  </si>
  <si>
    <t>16(57,1 %)</t>
  </si>
  <si>
    <t>10(71,4%)</t>
  </si>
  <si>
    <t>ООО Красноярский краевой образовательный комплекс "Движение", г. Красноярск,                 пр. Ленина, д.85                       ИНН 2466204412</t>
  </si>
  <si>
    <t>13(54,1%)</t>
  </si>
  <si>
    <t>7(53,8%)</t>
  </si>
  <si>
    <t>ООО Автошкола "Ягуар"                                                        г. Красноярск,                                              ул. 60 лет Октября, 63                 ИНН 2464255316</t>
  </si>
  <si>
    <t>16(76.1%)</t>
  </si>
  <si>
    <t>4(25%)</t>
  </si>
  <si>
    <t>ООО Регион 124                                     (г. Красноярск)                                     г. Красноярский край,                             п. Емельяново,                                              ул. Московская, д. 178,                                                        ИНН 2411027429</t>
  </si>
  <si>
    <t>53(80.3%)</t>
  </si>
  <si>
    <t>26(55.3%)</t>
  </si>
  <si>
    <t>14(53.8%)</t>
  </si>
  <si>
    <t>ООО "За рулем",                                        г. Красноярск,                                           ул. Волжская, д. 9,                              ИНН 2462053674</t>
  </si>
  <si>
    <t>100 (60.6%)</t>
  </si>
  <si>
    <t>98(60.4%)</t>
  </si>
  <si>
    <t>74(74.4%)</t>
  </si>
  <si>
    <t>31(37.5%)</t>
  </si>
  <si>
    <t>76 (74.4%)</t>
  </si>
  <si>
    <t>Частное образовательное учреждение дополнительного профессионального образования "Курагинская автошкола",                               п.Курагино,                                              ул. Партизанская, д. 101 пом.2 ИНН 2423195033</t>
  </si>
  <si>
    <t>Курагинская местная организация Общероссийской общественной организации "Российская оборонная спортивно-техническая организация РОСТО (ДОСААФ)" России Курагинского р-на,                             п.Курагино, ул.Трактовая, д.20. ИНН 2423013325</t>
  </si>
  <si>
    <t>29; 19%</t>
  </si>
  <si>
    <t>19; 22%</t>
  </si>
  <si>
    <t>10;17%</t>
  </si>
  <si>
    <t>26; 41%</t>
  </si>
  <si>
    <t>18; 42%</t>
  </si>
  <si>
    <t>8;38%</t>
  </si>
  <si>
    <t>17; 21%</t>
  </si>
  <si>
    <t>13; 22%</t>
  </si>
  <si>
    <t>4;18%</t>
  </si>
  <si>
    <t>Лесосибирский филиал краевого государственного бюджетного профессионального образовательного учреждения "Красноярский строительный техникум" Красноярский край,                                              г. Лесосибирск,                                                ул. Горького,  д.120                          ИНН 2461006664</t>
  </si>
  <si>
    <t>190; 50%</t>
  </si>
  <si>
    <t>124; 44%</t>
  </si>
  <si>
    <t>57; 63%</t>
  </si>
  <si>
    <t>9; 69%</t>
  </si>
  <si>
    <t>68;39%</t>
  </si>
  <si>
    <t>54; 37%</t>
  </si>
  <si>
    <t>10; 52%</t>
  </si>
  <si>
    <t>4;57%</t>
  </si>
  <si>
    <t>53; 39%</t>
  </si>
  <si>
    <t>43; 41%</t>
  </si>
  <si>
    <t>8; 33%</t>
  </si>
  <si>
    <t>ООО «СТИМУЛ-Н» Красноярский край,                                г. Лесосибирск,                                           7  микрорайон, дом 24,  пом.273                                                     ИНН 2454015139</t>
  </si>
  <si>
    <t>45; 29%</t>
  </si>
  <si>
    <t>33; 33%</t>
  </si>
  <si>
    <t>12; 21%</t>
  </si>
  <si>
    <t>31; 30%</t>
  </si>
  <si>
    <t>22; 35%</t>
  </si>
  <si>
    <t>28; 32%</t>
  </si>
  <si>
    <t>16; 28%</t>
  </si>
  <si>
    <t>12; 41%</t>
  </si>
  <si>
    <t>38; 42%</t>
  </si>
  <si>
    <t>33; 35%</t>
  </si>
  <si>
    <t>11; 8%</t>
  </si>
  <si>
    <t>Красноярское региональное отделение общественной 
организации «Всероссийское общество автомобилистов»,
 Красноярский край,                                 г. Минусинск                                 ул.Горького, д. 106, пом.13                                            ИНН 2466000874</t>
  </si>
  <si>
    <t>ООО Центр Подготовки Водителей, Красноярский край, г. Минусинск, ул. Ленина, 56                   ИНН 2455034254</t>
  </si>
  <si>
    <t>32.64%</t>
  </si>
  <si>
    <t>21.73%</t>
  </si>
  <si>
    <t>66.67%</t>
  </si>
  <si>
    <t>Частное профессиональное образовательное учреждение "Курсы профессионального образования "Автошкола Автомобиль"",                          Красноярский край,                               п. Нижний Ингаш,                                ул. Красная Площадь, д. 51.     ИНН 2428005039</t>
  </si>
  <si>
    <t xml:space="preserve">ООО "Паритет,                                г. Норильск, ул. Орджоникидзе дом 16, пом. 62                          ИНН 2457070995
</t>
  </si>
  <si>
    <t>36 (47,4%)</t>
  </si>
  <si>
    <t>33 (44,0%)</t>
  </si>
  <si>
    <t>24 (27,9%)</t>
  </si>
  <si>
    <t>Местное отделение Добровольное содействие армии, авиации и флоту России" России г. Сосновоборска, Красноярский край г. Сосновоборск ул.Энтузиастов, д. 2                        ИНН 2458011431</t>
  </si>
  <si>
    <t>37 (63,8%)</t>
  </si>
  <si>
    <t>43 (68,3%)</t>
  </si>
  <si>
    <t>23   (19,2%)</t>
  </si>
  <si>
    <t>14(60%)</t>
  </si>
  <si>
    <t>7(26%)</t>
  </si>
  <si>
    <t>9(42%)</t>
  </si>
  <si>
    <t xml:space="preserve">Местное отделение Общероссийской общественно-государственной организации «Добровольное общество содействия армии, авиации и флоту России»Ужурского района,Красноярский край,                   г. Ужур ул. Просвещения, 1 «а» ИНН 2439007648  </t>
  </si>
  <si>
    <t>44%</t>
  </si>
  <si>
    <t>Муниципальное казенное учреждение дополнительного образования детей «Юношеская автомобильная школа»,Красноярский край, ЗАТО п. Солнечный, ул. Имени Главного маршала артиллерии Неделина М.И., д. № 10 «б», строение 2                                          ИНН 2439007341</t>
  </si>
  <si>
    <t>Автошкола "ВИРАЖ" Красноярский край, г. Ужур, ул. Рабочая, д. 59, пом. 1                    ИНН 2439008320</t>
  </si>
  <si>
    <t>55 (31,6%)</t>
  </si>
  <si>
    <t>39  (26.1%)</t>
  </si>
  <si>
    <t>38   (31,4%)</t>
  </si>
  <si>
    <t>28     (26,1%)</t>
  </si>
  <si>
    <t>10       (71.4%)</t>
  </si>
  <si>
    <t>40   (54,7%)</t>
  </si>
  <si>
    <t>34  (55,7%)</t>
  </si>
  <si>
    <t>20 (35%)</t>
  </si>
  <si>
    <t>18 (64,2%)</t>
  </si>
  <si>
    <t>6 (85,7%)</t>
  </si>
  <si>
    <t>9 (27,3)</t>
  </si>
  <si>
    <t>11 (42,3)</t>
  </si>
  <si>
    <t>42   (37,8%)</t>
  </si>
  <si>
    <t>42   (33,1%)</t>
  </si>
  <si>
    <t>23   (13,6%)</t>
  </si>
  <si>
    <t>52     (35,3%)</t>
  </si>
  <si>
    <t>34   (14,6 %)</t>
  </si>
  <si>
    <t>18   (20,7 %)</t>
  </si>
  <si>
    <t>86         (40,7 %)</t>
  </si>
  <si>
    <t>47   (37,9%)</t>
  </si>
  <si>
    <t>23   (32,4%)</t>
  </si>
  <si>
    <t>5       (31,2%)</t>
  </si>
  <si>
    <t>59          (28 %)</t>
  </si>
  <si>
    <t>28  (18,9%)</t>
  </si>
  <si>
    <t>24  (42,8%)</t>
  </si>
  <si>
    <t>7   (100%)</t>
  </si>
  <si>
    <t xml:space="preserve">Профессиональное образовательное учреждение  "Шарыповская техническая школа Общероссийской общественно-государственной организации Добровольное общество содействия армии, авиации и флоту России"  662311 Красноярский край,                               г. Шарыпово, м-н. Берлин 16.  ИНН 2459195083 </t>
  </si>
  <si>
    <t>Местное отделение Общероссийской общественно-государственной организации "Добровольное содействие армии, авиации и флоту России" Шушенского района Красноярского края,                                  п. Шушенское,                                            ул. Вокзальная, 1А                            ИНН 2442011958</t>
  </si>
  <si>
    <t>(20/10)</t>
  </si>
  <si>
    <t>2 (29%)</t>
  </si>
  <si>
    <t>1 (50%)</t>
  </si>
  <si>
    <t>3 (75%)</t>
  </si>
  <si>
    <t>Краевое государственное бюджетное профессиональное образовательное учреждение "Шушенский сельскохозяйственный колледж" Красноярски край,                                     с. Ермаковское,                                        ул. Карла Маркса, д. 18                                      ИНН 2442007140</t>
  </si>
  <si>
    <t>Краевое государственное бюджетное профессиональное образовательное учреждение "Шушенский сельскохозяйственный колледж" (Шушенское) Красноярский край, п. Шушенский, квартал СХТ 20, ИНН 2442007140</t>
  </si>
  <si>
    <t>17 (100%)</t>
  </si>
  <si>
    <t>8 (100%)</t>
  </si>
  <si>
    <t>6 (75%)</t>
  </si>
  <si>
    <t>4 (66%)</t>
  </si>
  <si>
    <t>17 (68%)</t>
  </si>
  <si>
    <t>10 (71%)</t>
  </si>
  <si>
    <t>13 (76%)</t>
  </si>
  <si>
    <t>3 (42%)</t>
  </si>
  <si>
    <t>2 (66%)</t>
  </si>
  <si>
    <t>7 (77%)</t>
  </si>
  <si>
    <t>7 (54%)</t>
  </si>
  <si>
    <t>29 (74%)</t>
  </si>
  <si>
    <t>23 (79%)</t>
  </si>
  <si>
    <t>16 (70%)</t>
  </si>
  <si>
    <t>Шушенский сельскохозяйственный колледж (Казанцево) Красноярский край, с. Казанцево, ул. Шакалова д. 4 ИНН 2442007140</t>
  </si>
  <si>
    <t>22(73%)</t>
  </si>
  <si>
    <t>11(50%)</t>
  </si>
  <si>
    <t>10(90%)</t>
  </si>
  <si>
    <t>НОУ СИБИРСКИЙ ЦЕНТР ПОДГОТОВКИ ВОДИТЕЛЕЙ, Красноярский край, Эвенкийский район, п.Тура, ул.Гагарина 2а ИНН 2460237348</t>
  </si>
  <si>
    <t>Краевое государственное бюджетное профессиональное образовательное учреждение среднего профессионального образования "Ачинский колледж отраслевых технологий и бизнеса" г. Ачитск,                                              ул. Гагарина, д. 20                                              ИНН 2443006460</t>
  </si>
  <si>
    <t xml:space="preserve">Муниципальное бюджетное образовательное учреждение дополнительного образования "Абанский центр профессионального обучения"         Красноярский край ,п. Абан,              ул. Советская д. 58,                           ИНН 2401005024 </t>
  </si>
  <si>
    <t>Краевое государственное бюджетное профессиональное образовательное учреждение "Балахтинский Аграрный техникум" Красноярский край,        п. Балахта ул. Ленина 9                       ИНН 2403003738</t>
  </si>
  <si>
    <t>Березовский филиал"Емельчяновского дорожно-строительного техникума".Красноярский край, п. Березовка ул. Полевая д. 1,             ИНН 2411005915</t>
  </si>
  <si>
    <t>Местное отделение Общероссийской общественно-государственной организации "Добровольное содействие армии, авиации и флоту России" России Большемуртинского района Красноярского Края Красноярский Край, Большемуртинский район,            п. Большая Мурта,                             пер. П. Морозова 1.                                                    ИНН 2408005560</t>
  </si>
  <si>
    <t>Профессиональное образовательное  "Боготольская автомобильная школа ДОСААФ России" Красноярский край,                 г. Боготол, ул. Советская, 62Б                    ИНН 2444001666</t>
  </si>
  <si>
    <t>Негосударственное образовательное учреждение"Центр подготовки водителей" Красноярский край,                                                    г. Зеленогорск ул. Горького д.17 ИНН 2460080778</t>
  </si>
  <si>
    <t xml:space="preserve"> Муниципальное бюджетное образовательное учреждение "Краснотуранская средняя общеобразовательная школа" Красноярский край, Краснотуранский район,               с. Краснотуранск,                                          ул. Советская,  д. 20                                                              ИНН 2422391814</t>
  </si>
  <si>
    <t>Местное отделение Общероссийской общественно-государственной организации "Добровольное содействие армии, авиации и флоту России" города Лесосибирска, Красноярский край,                     г. Лесосибирск, ул. Победы, 35Б, ИНН 2454021358</t>
  </si>
  <si>
    <t>Красноярское региональное отделение общественная организация «Всероссийское общество автомобилистов» в                  г. Лесосибирске, Красноярский край, г. Лесосибирск,                             ул. Горького,  д. 112 «А»,                  ИНН 2466000874</t>
  </si>
  <si>
    <t>Краевое государственное бюджетное профессиональное образовательное учреждение " Минусинский сельскохозяйственный колледж", Красноярский край, г. Минусинск, ул. Февральская д. 9, ИНН 2455009145</t>
  </si>
  <si>
    <t>Муниципальное общеобразовательное бюджетное учреждение         Средняя образовательная школа №3 им. А.С. Пушкина, Красноярский.край,                                                               г. Минусинск, ул. Ленина д. 138 ИНН 2455019312</t>
  </si>
  <si>
    <t>Негосударственное образовательное учреждение дополнительного профессионального образования "Минусинская автомобильная школа "Добровольное общество содействия армии, авиации и флоту России",                               Красноярский край,                                   г. Минусинск,                                           ул. Подгорная д. 90                             ИНН 2455006480</t>
  </si>
  <si>
    <t xml:space="preserve">ООО Минусинская автошкола "Движение", Красноярский край, г. Минусинск,                                           ул. Народная д. 31, пом. 118                                               ИНН 2455031341 </t>
  </si>
  <si>
    <t>Местное отделение Общероссийской общественно-государственной организации "Добровольное содействие армии, авиации и флоту России" города Минусинска, Красноярский край,                              г. Минусинск,                                              ул. Подгорная, д. 90                        ИНН 2455030860</t>
  </si>
  <si>
    <t>ООО "Автосфера", Красноярский край,                                                           пгт Мотыгино,                                                   ул. Центральная д. 8, оф. 17                 ИНН 2426005266</t>
  </si>
  <si>
    <t>Местное отделение Общероссийской общественно-государственной организации "Добровольное содействие армии, авиации и флоту  России" в г. Назарово, Красноярский край, г. Назарово,                                               ул. Полиграфистов д. 20                             ИНН 2456013970</t>
  </si>
  <si>
    <t>Краевое государственное бюджетное профессиональное образовательное учреждение Назаровский аграрный техникум им. А.Ф. Вепрева, Красноярский край, г. Назарово,                                      ул. Курчатова д.2                                                              ИНН 2456001389</t>
  </si>
  <si>
    <t>Некоммерческое партнерство Автошкола-Сервис, Красноярский край, г. Назарово, ул. Карла Маркса д. 46а                        ИНН 2456009860</t>
  </si>
  <si>
    <t>Местное отделение Общероссийской общественно-государственной организации "Добровольное содействие армии, авиации и флоту России" Партизанского района, Красноярский край,                               с. Партизанское,                                      ул. Комсомольская, д.70                     ИНН 2430003367</t>
  </si>
  <si>
    <t>Местное отделение Общероссийской общественно-государственной организации "Добровольное содействие армии, авиации и флоту России" Таймырского Долгано-Ненецкого района, Красноярский край г.Дудинка,                                              ул. Песчаная д.11                                                     ИНН 2469001795</t>
  </si>
  <si>
    <t xml:space="preserve">ООО Шарыповская автошкола "Движение" 662311 Красноярский край.                                г. Шарыпово,                                             м-н Пионерный  д.162 офис 55.                                         ИНН 2459195083 </t>
  </si>
  <si>
    <t>Краевое государственное бюджетное профессиональное учреждение "Уярский    сельскохозяйственный  техникум", Красноярский край,                                 г. Уяр, ул. Трактовая д. 8                      ИНН 2440000686</t>
  </si>
  <si>
    <t>Местное отделение Общероссийской общественно-государственной организации «Добровольное общество содействия армии, авиации и флоту России»Красноярский край, Манский район,                                   с. Шалинское, ул. Ленина 43 "Б" ИНН 2424006970</t>
  </si>
  <si>
    <t>Частное образовательное учреждение профессионального образования "Автошкола", Красноярский край,                            г. Железногорск                                        ул. Привокзальная д. 25                                                         ИНН 2452007005</t>
  </si>
  <si>
    <t>ООО Автошкола "Зебра", Красноярский край,                                    г. Железногорск                                   ул. Октябрьская д. 4,                                                          ИНН 2452026368</t>
  </si>
  <si>
    <t>ООО Автошкола "Приоритет", Красноярский край,                            г. Железногорск ул. Ленина д. 39, ИНН 2452200263</t>
  </si>
  <si>
    <t>ФГБОУ ВО Сибирская пожарно-спасательная академия ГПС МЧС России, Красноярский край,                   г. Железногорск                                          ул. Северная д. 1,                                           ИНН 2452042345</t>
  </si>
  <si>
    <t>Краевое  государственное бюджетное профессиональное образовательное учреждение «Техникум инновационных промышленных технологий и сервиса»       Красноярский край,   г.Железногорск                                  ул. Ленина 69                                    ИНН 2452006516</t>
  </si>
  <si>
    <t>Краевое государственное бюджетное профессиональное образовательное учреждение "Канский технологический колледж" (Тасеевский филиал), Тасеевский район, с. Тасеево,             ул. Луначарского, д. 64                         ИНН 2450000491</t>
  </si>
  <si>
    <t>Красноярское региональное отделение общественной организации «Всероссийское общество автомобилистов»,                                       г. Канск,                                              ул. Краснопартизанская, д.85 ИНН 2466000874</t>
  </si>
  <si>
    <t xml:space="preserve">Муниципальное бюджетное образовательное учреждение дополнительного образования «Ужурский центр дополнительного образования»,Красноярский край, г. Ужур                                                ул. Строителей д. 9,                    ИНН 2439004580 </t>
  </si>
  <si>
    <t>Муниципальное бюджетное образовательное учреждение дополнительного образования "Межшкольный учебный комбинат",  п. Ильичево,                   ул. Московская д. 15                        ИНН 2442008955</t>
  </si>
  <si>
    <t xml:space="preserve">Козульский филиал КГАПОУ "Емельяновский дороржно строительный техникум" Красноярский край,                        пгт. Козулька, ул. Школьная д. 6А        ИНН 2411005915  </t>
  </si>
  <si>
    <t>ЧУ ПО Автошкола  «Техкласс»,                                          г. Канск,                                                        м-он Северный, д. 11 «б»                 ИНН 2450015956</t>
  </si>
  <si>
    <t>Федеральное автономное учреждение дополнительного профессионального образования «Канский центр профессиональной подготовки и повышения квалификации кадров федерального дорожного агенства» г. Канск,                                 ул. Гаражная, д. 1
ИНН 2450001311</t>
  </si>
  <si>
    <t xml:space="preserve">Частное Профессиональное Образовательное Учреждение Автошкола «Движение-Авто»                г. Канск, ул. Кайтымская д.43                  ИНН 2450016283
</t>
  </si>
  <si>
    <t>ООО"Автэкс+"           с.Дзержинское,                             ул. Красноармейская д. 88 пом. 11а ИНН 2465132814</t>
  </si>
  <si>
    <t>КГАПОУ "Ачинский колледж транспорта и сельского хозяйства" Красноярский край                               г. Ачинск, ул. Кравченко, 34                                  ИНН 2443023106</t>
  </si>
  <si>
    <t>Автомобильная Школа Добровольного общества содействия армии, авиации и флоту России, г. Ачинск,                    ул. Льва Толстого 43 корп.1                          ИНН 2443006125</t>
  </si>
  <si>
    <t>Ачинская автошкола "Движение", Красноярский край,                               г. Ачинск, 1-й микрорайон, д.42                                 ИНН 2443039579</t>
  </si>
  <si>
    <t>Частное профессиональное образовательное учреждение "СибАвто" Красноярский край,             г. Ачинск 9-й микрорайон, д.11                  ИНН 2443030745</t>
  </si>
  <si>
    <t>Красноярское региональное отделение общественной 
организации "Всероссийское общество автомобилистов"                  г. Ачинск,                                               мкр Юго-Восточный, д. 44А               ИНН 2466000874</t>
  </si>
  <si>
    <t>Каратузский филиал Краевого государственного бюджетного профессионального образовательного учреждения "Минусинский сельскохозяйственный колледж" с. Каратузское                                             ул. Ленина д. 2                                   ИНН 2419001172</t>
  </si>
  <si>
    <t>Муниципальное автономное образовательное учреждение "Каратузский межшкольный учебный комбинат"                            с. Каратузское                                             ул. Пушкина, д.10                               ИНН 2419004529</t>
  </si>
  <si>
    <t>ООО "Автэкс"                                       г. Красноярск,                                         ул. Новосибирская, д. 12                          ИНН 2463100630</t>
  </si>
  <si>
    <t xml:space="preserve">   Автономная некоммерческая организация дополнительного профессионального образования "Безопасность - К"                                        г. Красноярск, пр. Мира, д. 27 ИНН 2466172545</t>
  </si>
  <si>
    <t>ООО Главная дорога                                          г. Красноярск,                                            ул. Петра Словцова, д. 5                                  ИНН 2463235934</t>
  </si>
  <si>
    <t>Автономная некоммерческая организация содействия безопасности дорожного движения автошкола                        Центр подготовки водителей,      г. Красноярск,                                            ул. Северо -Енисейская, д. 25А ИНН 2460085568</t>
  </si>
  <si>
    <t>ООО "Академия водительского мастерства"                                              г. Красноярск,                                     ул. Профсоюзов, д. 3, стр. 3                                              ИНН 2460246543</t>
  </si>
  <si>
    <t>Муниципальное автономное образовательное учреждение дополнительного образования детей «Норильский центр безопасности дорожного движения» Красноярский край,  г. Норильск, пр. Молодежный д.9 ИНН 2457000807</t>
  </si>
  <si>
    <t>Профессиональное образовательное частное учреждение "Автошкола                    «Престиж плюс»,                                                             г. Норильск,                                              ул. Комсомольская д.52,                           ИНН 2457195137</t>
  </si>
  <si>
    <t>ООО "АВТЭКС+"                                 Красноярский край                                                           г. Сосновоборск,                                         пр-т Мира, дом 3, офис 12.                                              ИНН 2465132814</t>
  </si>
  <si>
    <t>Частное образовательное профессиональное учреждение Автошкола "Вираж" Красноярский Край, Большемуртинский район,                 п. Большая Мурта, ул. Садовая д.3 ИНН 2408005496</t>
  </si>
  <si>
    <t>КГБПУ"Енисейский многопрофельный техникум"             г. Енисейск ул. Худзинского д.73 ИНН 2447002386</t>
  </si>
  <si>
    <t>Ирбейский филиал КГБПОУ «Уярский сельскохозяйственный техникум», 663650, Красноярский край, Ирбейский район, с. Ирбейское,                                                           ул. Ленина, д. 8а                                    ИНН 2440000686</t>
  </si>
  <si>
    <t>Регион 124, Красноярский край, Емельяновский район, пгт. Емельяново,                                        ул. Московская, д. 178 пом. д7                                         ИНН 2411027429</t>
  </si>
  <si>
    <t>ООО АВТОШКОЛА "ПРОФЦЕНТР"                                           Красноярский край,                            г. Зеленогорск,                                       ул. Изыскательская, д. 8                         ИНН 2453020922</t>
  </si>
  <si>
    <t>КГБПОУ "Сосновоборский механико-технологический техникум"  Красноярский край             г. Сосновоборск,                                  ул. Юности, д.7.                           ИНН 2458004113</t>
  </si>
  <si>
    <t>Муниципальное бюджетное образовательное учреждение дополнительного образования "Межшкольный учебный комбинат"                                Красноярский край,                                   с. Ермаковское                                ИНН 2442008955</t>
  </si>
  <si>
    <t>Автономная некоммерческая организация дополнительного профессионального образования Автошкола "УДАЧА +", Емельяновский район,                       п. Солонцы,                                                  пр. Котельникова, д. 9.                       ИНН 2463114383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</si>
</sst>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3" borderId="12" applyNumberFormat="0" applyAlignment="0" applyProtection="0"/>
  </cellStyleXfs>
  <cellXfs count="92">
    <xf numFmtId="0" fontId="0" fillId="0" borderId="0" xfId="0"/>
    <xf numFmtId="0" fontId="0" fillId="2" borderId="0" xfId="0" applyFill="1"/>
    <xf numFmtId="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9" fontId="5" fillId="2" borderId="1" xfId="0" applyNumberFormat="1" applyFont="1" applyFill="1" applyBorder="1"/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2" xfId="2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1" xfId="0" applyFill="1" applyBorder="1" applyAlignment="1">
      <alignment horizontal="center" vertical="center"/>
    </xf>
    <xf numFmtId="0" fontId="0" fillId="2" borderId="7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2" xfId="2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Вывод" xfId="2" builtinId="2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54"/>
  <sheetViews>
    <sheetView tabSelected="1" view="pageBreakPreview" topLeftCell="A724" zoomScale="70" zoomScaleNormal="55" zoomScaleSheetLayoutView="70" workbookViewId="0">
      <selection activeCell="F745" sqref="F745"/>
    </sheetView>
  </sheetViews>
  <sheetFormatPr defaultRowHeight="15" x14ac:dyDescent="0.25"/>
  <cols>
    <col min="3" max="3" width="34.5703125" customWidth="1"/>
    <col min="4" max="4" width="10.5703125" customWidth="1"/>
    <col min="5" max="5" width="30.140625" customWidth="1"/>
    <col min="6" max="6" width="16.28515625" customWidth="1"/>
    <col min="7" max="7" width="13.140625" customWidth="1"/>
    <col min="8" max="8" width="12.28515625" customWidth="1"/>
    <col min="9" max="9" width="20.28515625" customWidth="1"/>
    <col min="11" max="11" width="14.85546875" customWidth="1"/>
    <col min="13" max="13" width="14" customWidth="1"/>
    <col min="14" max="14" width="11.42578125" customWidth="1"/>
    <col min="15" max="15" width="14.5703125" customWidth="1"/>
    <col min="16" max="16" width="12.85546875" customWidth="1"/>
    <col min="19" max="19" width="12.5703125" customWidth="1"/>
    <col min="20" max="20" width="12.28515625" customWidth="1"/>
  </cols>
  <sheetData>
    <row r="1" spans="1:22" ht="22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84"/>
      <c r="T1" s="85"/>
      <c r="U1" s="85"/>
      <c r="V1" s="85"/>
    </row>
    <row r="2" spans="1:22" ht="24.75" customHeight="1" x14ac:dyDescent="0.25">
      <c r="A2" s="1"/>
      <c r="B2" s="68" t="s">
        <v>20</v>
      </c>
      <c r="C2" s="70" t="s">
        <v>19</v>
      </c>
      <c r="D2" s="86" t="s">
        <v>18</v>
      </c>
      <c r="E2" s="87"/>
      <c r="F2" s="68" t="s">
        <v>17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2" ht="55.5" customHeight="1" x14ac:dyDescent="0.25">
      <c r="A3" s="1"/>
      <c r="B3" s="68"/>
      <c r="C3" s="67"/>
      <c r="D3" s="88"/>
      <c r="E3" s="89"/>
      <c r="F3" s="19" t="s">
        <v>0</v>
      </c>
      <c r="G3" s="19" t="s">
        <v>1</v>
      </c>
      <c r="H3" s="19" t="s">
        <v>2</v>
      </c>
      <c r="I3" s="19" t="s">
        <v>3</v>
      </c>
      <c r="J3" s="19" t="s">
        <v>4</v>
      </c>
      <c r="K3" s="19" t="s">
        <v>5</v>
      </c>
      <c r="L3" s="19" t="s">
        <v>6</v>
      </c>
      <c r="M3" s="19" t="s">
        <v>7</v>
      </c>
      <c r="N3" s="19" t="s">
        <v>8</v>
      </c>
      <c r="O3" s="19" t="s">
        <v>9</v>
      </c>
      <c r="P3" s="19" t="s">
        <v>10</v>
      </c>
      <c r="Q3" s="19" t="s">
        <v>12</v>
      </c>
      <c r="R3" s="19" t="s">
        <v>11</v>
      </c>
      <c r="S3" s="19" t="s">
        <v>13</v>
      </c>
      <c r="T3" s="19" t="s">
        <v>14</v>
      </c>
      <c r="U3" s="19" t="s">
        <v>15</v>
      </c>
      <c r="V3" s="19" t="s">
        <v>16</v>
      </c>
    </row>
    <row r="4" spans="1:22" ht="15.75" x14ac:dyDescent="0.25">
      <c r="A4" s="1"/>
      <c r="B4" s="19">
        <v>1</v>
      </c>
      <c r="C4" s="19">
        <v>2</v>
      </c>
      <c r="D4" s="73">
        <v>3</v>
      </c>
      <c r="E4" s="83"/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>
        <v>10</v>
      </c>
      <c r="M4" s="19">
        <v>11</v>
      </c>
      <c r="N4" s="19">
        <v>12</v>
      </c>
      <c r="O4" s="19">
        <v>13</v>
      </c>
      <c r="P4" s="19">
        <v>14</v>
      </c>
      <c r="Q4" s="19">
        <v>15</v>
      </c>
      <c r="R4" s="19">
        <v>16</v>
      </c>
      <c r="S4" s="19">
        <v>17</v>
      </c>
      <c r="T4" s="19">
        <v>18</v>
      </c>
      <c r="U4" s="19">
        <v>19</v>
      </c>
      <c r="V4" s="19">
        <v>20</v>
      </c>
    </row>
    <row r="5" spans="1:22" ht="30.95" customHeight="1" x14ac:dyDescent="0.25">
      <c r="A5" s="1"/>
      <c r="B5" s="68">
        <v>1</v>
      </c>
      <c r="C5" s="70" t="s">
        <v>676</v>
      </c>
      <c r="D5" s="73" t="s">
        <v>21</v>
      </c>
      <c r="E5" s="83"/>
      <c r="F5" s="19">
        <v>131</v>
      </c>
      <c r="G5" s="19"/>
      <c r="H5" s="19"/>
      <c r="I5" s="19">
        <v>104</v>
      </c>
      <c r="J5" s="19"/>
      <c r="K5" s="19">
        <v>27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5.75" x14ac:dyDescent="0.25">
      <c r="A6" s="1"/>
      <c r="B6" s="68"/>
      <c r="C6" s="76"/>
      <c r="D6" s="19" t="s">
        <v>22</v>
      </c>
      <c r="E6" s="19" t="s">
        <v>23</v>
      </c>
      <c r="F6" s="2" t="s">
        <v>100</v>
      </c>
      <c r="G6" s="19"/>
      <c r="H6" s="19"/>
      <c r="I6" s="2" t="s">
        <v>101</v>
      </c>
      <c r="J6" s="19"/>
      <c r="K6" s="2" t="s">
        <v>102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63" customHeight="1" x14ac:dyDescent="0.25">
      <c r="A7" s="1"/>
      <c r="B7" s="68"/>
      <c r="C7" s="76"/>
      <c r="D7" s="73" t="s">
        <v>24</v>
      </c>
      <c r="E7" s="83"/>
      <c r="F7" s="19">
        <v>118</v>
      </c>
      <c r="G7" s="19"/>
      <c r="H7" s="19"/>
      <c r="I7" s="19">
        <v>102</v>
      </c>
      <c r="J7" s="19"/>
      <c r="K7" s="19">
        <v>16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ht="15.75" x14ac:dyDescent="0.25">
      <c r="A8" s="1"/>
      <c r="B8" s="68"/>
      <c r="C8" s="76"/>
      <c r="D8" s="19" t="s">
        <v>22</v>
      </c>
      <c r="E8" s="19" t="s">
        <v>23</v>
      </c>
      <c r="F8" s="2" t="s">
        <v>103</v>
      </c>
      <c r="G8" s="19"/>
      <c r="H8" s="19"/>
      <c r="I8" s="2" t="s">
        <v>104</v>
      </c>
      <c r="J8" s="19"/>
      <c r="K8" s="2" t="s">
        <v>105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60" customHeight="1" x14ac:dyDescent="0.25">
      <c r="A9" s="1"/>
      <c r="B9" s="68"/>
      <c r="C9" s="76"/>
      <c r="D9" s="73" t="s">
        <v>25</v>
      </c>
      <c r="E9" s="83"/>
      <c r="F9" s="19">
        <v>96</v>
      </c>
      <c r="G9" s="19"/>
      <c r="H9" s="19"/>
      <c r="I9" s="19">
        <v>87</v>
      </c>
      <c r="J9" s="19"/>
      <c r="K9" s="19">
        <v>9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ht="15.75" x14ac:dyDescent="0.25">
      <c r="A10" s="1"/>
      <c r="B10" s="68"/>
      <c r="C10" s="67"/>
      <c r="D10" s="19" t="s">
        <v>22</v>
      </c>
      <c r="E10" s="19" t="s">
        <v>23</v>
      </c>
      <c r="F10" s="2" t="s">
        <v>106</v>
      </c>
      <c r="G10" s="19"/>
      <c r="H10" s="19"/>
      <c r="I10" s="2" t="s">
        <v>107</v>
      </c>
      <c r="J10" s="19"/>
      <c r="K10" s="2" t="s">
        <v>108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30.95" customHeight="1" x14ac:dyDescent="0.25">
      <c r="A11" s="1"/>
      <c r="B11" s="68">
        <v>2</v>
      </c>
      <c r="C11" s="68" t="s">
        <v>677</v>
      </c>
      <c r="D11" s="68" t="s">
        <v>21</v>
      </c>
      <c r="E11" s="68"/>
      <c r="F11" s="19">
        <v>107</v>
      </c>
      <c r="G11" s="19"/>
      <c r="H11" s="19"/>
      <c r="I11" s="19">
        <v>74</v>
      </c>
      <c r="J11" s="19"/>
      <c r="K11" s="19">
        <v>32</v>
      </c>
      <c r="L11" s="19"/>
      <c r="M11" s="19">
        <v>1</v>
      </c>
      <c r="N11" s="19"/>
      <c r="O11" s="19"/>
      <c r="P11" s="19"/>
      <c r="Q11" s="19"/>
      <c r="R11" s="19"/>
      <c r="S11" s="19"/>
      <c r="T11" s="19"/>
      <c r="U11" s="19"/>
      <c r="V11" s="19"/>
    </row>
    <row r="12" spans="1:22" ht="15.75" x14ac:dyDescent="0.25">
      <c r="A12" s="1"/>
      <c r="B12" s="68"/>
      <c r="C12" s="68"/>
      <c r="D12" s="19" t="s">
        <v>22</v>
      </c>
      <c r="E12" s="19" t="s">
        <v>23</v>
      </c>
      <c r="F12" s="19" t="s">
        <v>337</v>
      </c>
      <c r="G12" s="19"/>
      <c r="H12" s="19"/>
      <c r="I12" s="19" t="s">
        <v>338</v>
      </c>
      <c r="J12" s="19"/>
      <c r="K12" s="19" t="s">
        <v>339</v>
      </c>
      <c r="L12" s="19"/>
      <c r="M12" s="19" t="s">
        <v>32</v>
      </c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48" customHeight="1" x14ac:dyDescent="0.25">
      <c r="A13" s="1"/>
      <c r="B13" s="68"/>
      <c r="C13" s="68"/>
      <c r="D13" s="68" t="s">
        <v>24</v>
      </c>
      <c r="E13" s="68"/>
      <c r="F13" s="19">
        <v>94</v>
      </c>
      <c r="G13" s="19"/>
      <c r="H13" s="19"/>
      <c r="I13" s="19">
        <v>62</v>
      </c>
      <c r="J13" s="19"/>
      <c r="K13" s="19">
        <v>26</v>
      </c>
      <c r="L13" s="19"/>
      <c r="M13" s="19">
        <v>1</v>
      </c>
      <c r="N13" s="19"/>
      <c r="O13" s="19"/>
      <c r="P13" s="19">
        <v>5</v>
      </c>
      <c r="Q13" s="19"/>
      <c r="R13" s="19"/>
      <c r="S13" s="19"/>
      <c r="T13" s="19"/>
      <c r="U13" s="19"/>
      <c r="V13" s="19"/>
    </row>
    <row r="14" spans="1:22" ht="15.75" x14ac:dyDescent="0.25">
      <c r="A14" s="1"/>
      <c r="B14" s="68"/>
      <c r="C14" s="68"/>
      <c r="D14" s="19" t="s">
        <v>22</v>
      </c>
      <c r="E14" s="19" t="s">
        <v>23</v>
      </c>
      <c r="F14" s="19" t="s">
        <v>340</v>
      </c>
      <c r="G14" s="19"/>
      <c r="H14" s="19"/>
      <c r="I14" s="19" t="s">
        <v>341</v>
      </c>
      <c r="J14" s="19"/>
      <c r="K14" s="19" t="s">
        <v>342</v>
      </c>
      <c r="L14" s="19"/>
      <c r="M14" s="19" t="s">
        <v>32</v>
      </c>
      <c r="N14" s="19"/>
      <c r="O14" s="19"/>
      <c r="P14" s="19" t="s">
        <v>323</v>
      </c>
      <c r="Q14" s="19"/>
      <c r="R14" s="19"/>
      <c r="S14" s="19"/>
      <c r="T14" s="19"/>
      <c r="U14" s="19"/>
      <c r="V14" s="19"/>
    </row>
    <row r="15" spans="1:22" ht="60" customHeight="1" x14ac:dyDescent="0.25">
      <c r="A15" s="1"/>
      <c r="B15" s="68"/>
      <c r="C15" s="68"/>
      <c r="D15" s="68" t="s">
        <v>25</v>
      </c>
      <c r="E15" s="68"/>
      <c r="F15" s="19">
        <v>63</v>
      </c>
      <c r="G15" s="19"/>
      <c r="H15" s="19"/>
      <c r="I15" s="19">
        <v>42</v>
      </c>
      <c r="J15" s="19"/>
      <c r="K15" s="19">
        <v>16</v>
      </c>
      <c r="L15" s="19"/>
      <c r="M15" s="19">
        <v>6</v>
      </c>
      <c r="N15" s="19"/>
      <c r="O15" s="19"/>
      <c r="P15" s="19"/>
      <c r="Q15" s="19"/>
      <c r="R15" s="19"/>
      <c r="S15" s="19"/>
      <c r="T15" s="19"/>
      <c r="U15" s="19"/>
      <c r="V15" s="19"/>
    </row>
    <row r="16" spans="1:22" ht="15.75" x14ac:dyDescent="0.25">
      <c r="A16" s="1"/>
      <c r="B16" s="68"/>
      <c r="C16" s="68"/>
      <c r="D16" s="19" t="s">
        <v>22</v>
      </c>
      <c r="E16" s="19" t="s">
        <v>23</v>
      </c>
      <c r="F16" s="19" t="s">
        <v>343</v>
      </c>
      <c r="G16" s="19"/>
      <c r="H16" s="19"/>
      <c r="I16" s="19" t="s">
        <v>344</v>
      </c>
      <c r="J16" s="19"/>
      <c r="K16" s="19" t="s">
        <v>345</v>
      </c>
      <c r="L16" s="19"/>
      <c r="M16" s="19" t="s">
        <v>346</v>
      </c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30.95" customHeight="1" x14ac:dyDescent="0.25">
      <c r="A17" s="1"/>
      <c r="B17" s="68">
        <v>3</v>
      </c>
      <c r="C17" s="68" t="s">
        <v>347</v>
      </c>
      <c r="D17" s="68" t="s">
        <v>21</v>
      </c>
      <c r="E17" s="68"/>
      <c r="F17" s="19">
        <v>69</v>
      </c>
      <c r="G17" s="19"/>
      <c r="H17" s="19"/>
      <c r="I17" s="19">
        <v>46</v>
      </c>
      <c r="J17" s="19"/>
      <c r="K17" s="19">
        <v>23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15.75" x14ac:dyDescent="0.25">
      <c r="A18" s="1"/>
      <c r="B18" s="68"/>
      <c r="C18" s="68"/>
      <c r="D18" s="19" t="s">
        <v>22</v>
      </c>
      <c r="E18" s="19" t="s">
        <v>23</v>
      </c>
      <c r="F18" s="19" t="s">
        <v>348</v>
      </c>
      <c r="G18" s="19"/>
      <c r="H18" s="19"/>
      <c r="I18" s="19" t="s">
        <v>349</v>
      </c>
      <c r="J18" s="19"/>
      <c r="K18" s="19" t="s">
        <v>350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48" customHeight="1" x14ac:dyDescent="0.25">
      <c r="A19" s="1"/>
      <c r="B19" s="68"/>
      <c r="C19" s="68"/>
      <c r="D19" s="68" t="s">
        <v>24</v>
      </c>
      <c r="E19" s="68"/>
      <c r="F19" s="19">
        <v>58</v>
      </c>
      <c r="G19" s="19"/>
      <c r="H19" s="19"/>
      <c r="I19" s="19">
        <v>27</v>
      </c>
      <c r="J19" s="19"/>
      <c r="K19" s="19">
        <v>20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5.75" x14ac:dyDescent="0.25">
      <c r="A20" s="1"/>
      <c r="B20" s="68"/>
      <c r="C20" s="68"/>
      <c r="D20" s="19" t="s">
        <v>22</v>
      </c>
      <c r="E20" s="19" t="s">
        <v>23</v>
      </c>
      <c r="F20" s="19" t="s">
        <v>351</v>
      </c>
      <c r="G20" s="19"/>
      <c r="H20" s="19"/>
      <c r="I20" s="19" t="s">
        <v>352</v>
      </c>
      <c r="J20" s="19"/>
      <c r="K20" s="19" t="s">
        <v>353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60" customHeight="1" x14ac:dyDescent="0.25">
      <c r="A21" s="1"/>
      <c r="B21" s="68"/>
      <c r="C21" s="68"/>
      <c r="D21" s="68" t="s">
        <v>25</v>
      </c>
      <c r="E21" s="68"/>
      <c r="F21" s="19">
        <v>42</v>
      </c>
      <c r="G21" s="19"/>
      <c r="H21" s="19"/>
      <c r="I21" s="19">
        <v>26</v>
      </c>
      <c r="J21" s="19"/>
      <c r="K21" s="19">
        <v>15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5.75" x14ac:dyDescent="0.25">
      <c r="A22" s="1"/>
      <c r="B22" s="68"/>
      <c r="C22" s="68"/>
      <c r="D22" s="19" t="s">
        <v>22</v>
      </c>
      <c r="E22" s="19" t="s">
        <v>23</v>
      </c>
      <c r="F22" s="19" t="s">
        <v>354</v>
      </c>
      <c r="G22" s="19"/>
      <c r="H22" s="19"/>
      <c r="I22" s="19" t="s">
        <v>355</v>
      </c>
      <c r="J22" s="19"/>
      <c r="K22" s="19" t="s">
        <v>356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30.95" customHeight="1" x14ac:dyDescent="0.25">
      <c r="A23" s="1"/>
      <c r="B23" s="72">
        <v>4</v>
      </c>
      <c r="C23" s="72" t="s">
        <v>678</v>
      </c>
      <c r="D23" s="72" t="s">
        <v>21</v>
      </c>
      <c r="E23" s="72"/>
      <c r="F23" s="26">
        <v>92</v>
      </c>
      <c r="G23" s="26"/>
      <c r="H23" s="26"/>
      <c r="I23" s="26">
        <v>78</v>
      </c>
      <c r="J23" s="26"/>
      <c r="K23" s="26">
        <v>14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ht="15.75" x14ac:dyDescent="0.25">
      <c r="A24" s="1"/>
      <c r="B24" s="72"/>
      <c r="C24" s="72"/>
      <c r="D24" s="26" t="s">
        <v>22</v>
      </c>
      <c r="E24" s="26" t="s">
        <v>23</v>
      </c>
      <c r="F24" s="26" t="s">
        <v>109</v>
      </c>
      <c r="G24" s="26"/>
      <c r="H24" s="26"/>
      <c r="I24" s="26" t="s">
        <v>110</v>
      </c>
      <c r="J24" s="26"/>
      <c r="K24" s="26" t="s">
        <v>111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48" customHeight="1" x14ac:dyDescent="0.25">
      <c r="A25" s="1"/>
      <c r="B25" s="72"/>
      <c r="C25" s="72"/>
      <c r="D25" s="72" t="s">
        <v>24</v>
      </c>
      <c r="E25" s="72"/>
      <c r="F25" s="26">
        <v>65</v>
      </c>
      <c r="G25" s="26"/>
      <c r="H25" s="26"/>
      <c r="I25" s="26">
        <v>56</v>
      </c>
      <c r="J25" s="26"/>
      <c r="K25" s="26">
        <v>9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ht="31.5" x14ac:dyDescent="0.25">
      <c r="A26" s="1"/>
      <c r="B26" s="72"/>
      <c r="C26" s="72"/>
      <c r="D26" s="26" t="s">
        <v>22</v>
      </c>
      <c r="E26" s="26" t="s">
        <v>23</v>
      </c>
      <c r="F26" s="26" t="s">
        <v>112</v>
      </c>
      <c r="G26" s="26"/>
      <c r="H26" s="26"/>
      <c r="I26" s="26" t="s">
        <v>113</v>
      </c>
      <c r="J26" s="26"/>
      <c r="K26" s="26" t="s">
        <v>114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22" ht="60" customHeight="1" x14ac:dyDescent="0.25">
      <c r="A27" s="1"/>
      <c r="B27" s="72"/>
      <c r="C27" s="72"/>
      <c r="D27" s="72" t="s">
        <v>25</v>
      </c>
      <c r="E27" s="72"/>
      <c r="F27" s="26">
        <v>57</v>
      </c>
      <c r="G27" s="26"/>
      <c r="H27" s="26"/>
      <c r="I27" s="26">
        <v>50</v>
      </c>
      <c r="J27" s="26"/>
      <c r="K27" s="26">
        <v>7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ht="15.75" x14ac:dyDescent="0.25">
      <c r="A28" s="1"/>
      <c r="B28" s="72"/>
      <c r="C28" s="72"/>
      <c r="D28" s="26" t="s">
        <v>22</v>
      </c>
      <c r="E28" s="26" t="s">
        <v>23</v>
      </c>
      <c r="F28" s="26" t="s">
        <v>115</v>
      </c>
      <c r="G28" s="26"/>
      <c r="H28" s="26"/>
      <c r="I28" s="26" t="s">
        <v>54</v>
      </c>
      <c r="J28" s="26"/>
      <c r="K28" s="26" t="s">
        <v>116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ht="30.95" customHeight="1" x14ac:dyDescent="0.25">
      <c r="A29" s="1"/>
      <c r="B29" s="68">
        <v>5</v>
      </c>
      <c r="C29" s="72" t="s">
        <v>679</v>
      </c>
      <c r="D29" s="68" t="s">
        <v>21</v>
      </c>
      <c r="E29" s="68"/>
      <c r="F29" s="26">
        <v>30</v>
      </c>
      <c r="G29" s="26"/>
      <c r="H29" s="26"/>
      <c r="I29" s="26">
        <v>30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ht="15.75" x14ac:dyDescent="0.25">
      <c r="A30" s="1"/>
      <c r="B30" s="68"/>
      <c r="C30" s="72"/>
      <c r="D30" s="19" t="s">
        <v>22</v>
      </c>
      <c r="E30" s="19" t="s">
        <v>23</v>
      </c>
      <c r="F30" s="28" t="s">
        <v>295</v>
      </c>
      <c r="G30" s="26"/>
      <c r="H30" s="26"/>
      <c r="I30" s="28" t="s">
        <v>295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ht="48" customHeight="1" x14ac:dyDescent="0.25">
      <c r="A31" s="1"/>
      <c r="B31" s="68"/>
      <c r="C31" s="72"/>
      <c r="D31" s="68" t="s">
        <v>24</v>
      </c>
      <c r="E31" s="68"/>
      <c r="F31" s="26">
        <v>29</v>
      </c>
      <c r="G31" s="26"/>
      <c r="H31" s="26"/>
      <c r="I31" s="26">
        <v>29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5.75" x14ac:dyDescent="0.25">
      <c r="A32" s="1"/>
      <c r="B32" s="68"/>
      <c r="C32" s="72"/>
      <c r="D32" s="19" t="s">
        <v>22</v>
      </c>
      <c r="E32" s="19" t="s">
        <v>23</v>
      </c>
      <c r="F32" s="28">
        <v>0.31</v>
      </c>
      <c r="G32" s="26"/>
      <c r="H32" s="26"/>
      <c r="I32" s="28">
        <v>0.31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ht="60" customHeight="1" x14ac:dyDescent="0.25">
      <c r="A33" s="1"/>
      <c r="B33" s="68"/>
      <c r="C33" s="72"/>
      <c r="D33" s="68" t="s">
        <v>25</v>
      </c>
      <c r="E33" s="68"/>
      <c r="F33" s="26">
        <v>68</v>
      </c>
      <c r="G33" s="26"/>
      <c r="H33" s="26"/>
      <c r="I33" s="26">
        <v>68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2" ht="25.5" customHeight="1" x14ac:dyDescent="0.25">
      <c r="A34" s="1"/>
      <c r="B34" s="68"/>
      <c r="C34" s="72"/>
      <c r="D34" s="19" t="s">
        <v>22</v>
      </c>
      <c r="E34" s="19" t="s">
        <v>23</v>
      </c>
      <c r="F34" s="28">
        <v>7.0000000000000007E-2</v>
      </c>
      <c r="G34" s="26"/>
      <c r="H34" s="26"/>
      <c r="I34" s="28">
        <v>7.0000000000000007E-2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1:22" ht="30.95" customHeight="1" x14ac:dyDescent="0.25">
      <c r="A35" s="1"/>
      <c r="B35" s="68">
        <v>6</v>
      </c>
      <c r="C35" s="68" t="s">
        <v>680</v>
      </c>
      <c r="D35" s="68" t="s">
        <v>21</v>
      </c>
      <c r="E35" s="68"/>
      <c r="F35" s="19">
        <v>83</v>
      </c>
      <c r="G35" s="19"/>
      <c r="H35" s="19"/>
      <c r="I35" s="19">
        <v>83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ht="15.75" x14ac:dyDescent="0.25">
      <c r="A36" s="1"/>
      <c r="B36" s="68"/>
      <c r="C36" s="68"/>
      <c r="D36" s="19" t="s">
        <v>22</v>
      </c>
      <c r="E36" s="19" t="s">
        <v>23</v>
      </c>
      <c r="F36" s="6" t="s">
        <v>251</v>
      </c>
      <c r="G36" s="19"/>
      <c r="H36" s="19"/>
      <c r="I36" s="6" t="s">
        <v>251</v>
      </c>
      <c r="J36" s="6"/>
      <c r="K36" s="2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ht="48" customHeight="1" x14ac:dyDescent="0.25">
      <c r="A37" s="1"/>
      <c r="B37" s="68"/>
      <c r="C37" s="68"/>
      <c r="D37" s="68" t="s">
        <v>24</v>
      </c>
      <c r="E37" s="68"/>
      <c r="F37" s="19">
        <v>40</v>
      </c>
      <c r="G37" s="19"/>
      <c r="H37" s="19"/>
      <c r="I37" s="19">
        <v>40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ht="15.75" x14ac:dyDescent="0.25">
      <c r="A38" s="1"/>
      <c r="B38" s="68"/>
      <c r="C38" s="68"/>
      <c r="D38" s="19" t="s">
        <v>22</v>
      </c>
      <c r="E38" s="19" t="s">
        <v>23</v>
      </c>
      <c r="F38" s="6" t="s">
        <v>252</v>
      </c>
      <c r="G38" s="19"/>
      <c r="H38" s="19"/>
      <c r="I38" s="6" t="s">
        <v>253</v>
      </c>
      <c r="J38" s="6"/>
      <c r="K38" s="6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ht="60" customHeight="1" x14ac:dyDescent="0.25">
      <c r="A39" s="1"/>
      <c r="B39" s="68"/>
      <c r="C39" s="68"/>
      <c r="D39" s="68" t="s">
        <v>25</v>
      </c>
      <c r="E39" s="68"/>
      <c r="F39" s="19">
        <v>26</v>
      </c>
      <c r="G39" s="19"/>
      <c r="H39" s="19"/>
      <c r="I39" s="19">
        <v>26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ht="16.5" thickBot="1" x14ac:dyDescent="0.3">
      <c r="A40" s="1"/>
      <c r="B40" s="68"/>
      <c r="C40" s="68"/>
      <c r="D40" s="19" t="s">
        <v>22</v>
      </c>
      <c r="E40" s="19" t="s">
        <v>23</v>
      </c>
      <c r="F40" s="6" t="s">
        <v>254</v>
      </c>
      <c r="G40" s="19"/>
      <c r="H40" s="19"/>
      <c r="I40" s="6" t="s">
        <v>254</v>
      </c>
      <c r="J40" s="6"/>
      <c r="K40" s="6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44.25" customHeight="1" x14ac:dyDescent="0.25">
      <c r="A41" s="1"/>
      <c r="B41" s="90">
        <v>7</v>
      </c>
      <c r="C41" s="90" t="s">
        <v>126</v>
      </c>
      <c r="D41" s="90" t="s">
        <v>21</v>
      </c>
      <c r="E41" s="90"/>
      <c r="F41" s="34">
        <v>64</v>
      </c>
      <c r="G41" s="34"/>
      <c r="H41" s="34"/>
      <c r="I41" s="34">
        <v>64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5"/>
    </row>
    <row r="42" spans="1:22" ht="15.75" x14ac:dyDescent="0.25">
      <c r="A42" s="1"/>
      <c r="B42" s="90"/>
      <c r="C42" s="90"/>
      <c r="D42" s="36" t="s">
        <v>22</v>
      </c>
      <c r="E42" s="36" t="s">
        <v>23</v>
      </c>
      <c r="F42" s="26" t="s">
        <v>123</v>
      </c>
      <c r="G42" s="26"/>
      <c r="H42" s="26"/>
      <c r="I42" s="26" t="s">
        <v>123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37"/>
    </row>
    <row r="43" spans="1:22" ht="48" customHeight="1" x14ac:dyDescent="0.25">
      <c r="A43" s="1"/>
      <c r="B43" s="90"/>
      <c r="C43" s="90"/>
      <c r="D43" s="90" t="s">
        <v>24</v>
      </c>
      <c r="E43" s="90"/>
      <c r="F43" s="26">
        <v>60</v>
      </c>
      <c r="G43" s="26"/>
      <c r="H43" s="26"/>
      <c r="I43" s="26">
        <v>60</v>
      </c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37"/>
    </row>
    <row r="44" spans="1:22" ht="15.75" x14ac:dyDescent="0.25">
      <c r="A44" s="1"/>
      <c r="B44" s="90"/>
      <c r="C44" s="90"/>
      <c r="D44" s="36" t="s">
        <v>22</v>
      </c>
      <c r="E44" s="36" t="s">
        <v>23</v>
      </c>
      <c r="F44" s="26" t="s">
        <v>124</v>
      </c>
      <c r="G44" s="26"/>
      <c r="H44" s="26"/>
      <c r="I44" s="26" t="s">
        <v>124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37"/>
    </row>
    <row r="45" spans="1:22" ht="71.25" customHeight="1" x14ac:dyDescent="0.25">
      <c r="A45" s="1"/>
      <c r="B45" s="90"/>
      <c r="C45" s="90"/>
      <c r="D45" s="90" t="s">
        <v>25</v>
      </c>
      <c r="E45" s="90"/>
      <c r="F45" s="26">
        <v>58</v>
      </c>
      <c r="G45" s="26"/>
      <c r="H45" s="26"/>
      <c r="I45" s="26">
        <v>58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37"/>
    </row>
    <row r="46" spans="1:22" ht="16.5" thickBot="1" x14ac:dyDescent="0.3">
      <c r="A46" s="1"/>
      <c r="B46" s="90"/>
      <c r="C46" s="90"/>
      <c r="D46" s="36" t="s">
        <v>22</v>
      </c>
      <c r="E46" s="36" t="s">
        <v>23</v>
      </c>
      <c r="F46" s="38" t="s">
        <v>125</v>
      </c>
      <c r="G46" s="38"/>
      <c r="H46" s="38"/>
      <c r="I46" s="38" t="s">
        <v>125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9"/>
    </row>
    <row r="47" spans="1:22" ht="30.95" customHeight="1" x14ac:dyDescent="0.25">
      <c r="A47" s="1"/>
      <c r="B47" s="67">
        <v>8</v>
      </c>
      <c r="C47" s="67" t="s">
        <v>156</v>
      </c>
      <c r="D47" s="67" t="s">
        <v>21</v>
      </c>
      <c r="E47" s="67"/>
      <c r="F47" s="27">
        <f t="shared" ref="F47:F52" si="0">I47</f>
        <v>70</v>
      </c>
      <c r="G47" s="27"/>
      <c r="H47" s="27"/>
      <c r="I47" s="27">
        <v>70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15.75" x14ac:dyDescent="0.25">
      <c r="A48" s="1"/>
      <c r="B48" s="68"/>
      <c r="C48" s="68"/>
      <c r="D48" s="19" t="s">
        <v>22</v>
      </c>
      <c r="E48" s="19" t="s">
        <v>23</v>
      </c>
      <c r="F48" s="27" t="str">
        <f t="shared" si="0"/>
        <v>23 (32.8%)</v>
      </c>
      <c r="G48" s="27"/>
      <c r="H48" s="27"/>
      <c r="I48" s="27" t="s">
        <v>132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48" customHeight="1" x14ac:dyDescent="0.25">
      <c r="A49" s="1"/>
      <c r="B49" s="68"/>
      <c r="C49" s="68"/>
      <c r="D49" s="68" t="s">
        <v>24</v>
      </c>
      <c r="E49" s="68"/>
      <c r="F49" s="27">
        <f t="shared" si="0"/>
        <v>61</v>
      </c>
      <c r="G49" s="27"/>
      <c r="H49" s="27"/>
      <c r="I49" s="27">
        <v>61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15.75" x14ac:dyDescent="0.25">
      <c r="A50" s="1"/>
      <c r="B50" s="68"/>
      <c r="C50" s="68"/>
      <c r="D50" s="19" t="s">
        <v>22</v>
      </c>
      <c r="E50" s="19" t="s">
        <v>23</v>
      </c>
      <c r="F50" s="27" t="str">
        <f t="shared" si="0"/>
        <v>23 (37.7%)</v>
      </c>
      <c r="G50" s="27"/>
      <c r="H50" s="27"/>
      <c r="I50" s="27" t="s">
        <v>133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60" customHeight="1" x14ac:dyDescent="0.25">
      <c r="A51" s="1"/>
      <c r="B51" s="68"/>
      <c r="C51" s="68"/>
      <c r="D51" s="68" t="s">
        <v>25</v>
      </c>
      <c r="E51" s="68"/>
      <c r="F51" s="27">
        <f t="shared" si="0"/>
        <v>85</v>
      </c>
      <c r="G51" s="27"/>
      <c r="H51" s="27"/>
      <c r="I51" s="27">
        <v>85</v>
      </c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15.75" x14ac:dyDescent="0.25">
      <c r="A52" s="1"/>
      <c r="B52" s="68"/>
      <c r="C52" s="68"/>
      <c r="D52" s="19" t="s">
        <v>22</v>
      </c>
      <c r="E52" s="19" t="s">
        <v>23</v>
      </c>
      <c r="F52" s="27" t="str">
        <f t="shared" si="0"/>
        <v>12 (14.12%)</v>
      </c>
      <c r="G52" s="27"/>
      <c r="H52" s="27"/>
      <c r="I52" s="27" t="s">
        <v>134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30.95" customHeight="1" x14ac:dyDescent="0.25">
      <c r="A53" s="1"/>
      <c r="B53" s="68">
        <v>9</v>
      </c>
      <c r="C53" s="68" t="s">
        <v>150</v>
      </c>
      <c r="D53" s="68" t="s">
        <v>21</v>
      </c>
      <c r="E53" s="68"/>
      <c r="F53" s="27">
        <f>SUM(G53:V53)</f>
        <v>194</v>
      </c>
      <c r="G53" s="27">
        <v>1</v>
      </c>
      <c r="H53" s="27"/>
      <c r="I53" s="27">
        <v>130</v>
      </c>
      <c r="J53" s="27"/>
      <c r="K53" s="27">
        <v>55</v>
      </c>
      <c r="L53" s="27"/>
      <c r="M53" s="27">
        <v>8</v>
      </c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30" customHeight="1" x14ac:dyDescent="0.25">
      <c r="A54" s="1"/>
      <c r="B54" s="68"/>
      <c r="C54" s="68"/>
      <c r="D54" s="19" t="s">
        <v>22</v>
      </c>
      <c r="E54" s="19" t="s">
        <v>23</v>
      </c>
      <c r="F54" s="27" t="s">
        <v>138</v>
      </c>
      <c r="G54" s="27" t="s">
        <v>87</v>
      </c>
      <c r="H54" s="27"/>
      <c r="I54" s="27" t="s">
        <v>139</v>
      </c>
      <c r="J54" s="27"/>
      <c r="K54" s="27" t="s">
        <v>140</v>
      </c>
      <c r="L54" s="27"/>
      <c r="M54" s="27" t="s">
        <v>141</v>
      </c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48" customHeight="1" x14ac:dyDescent="0.25">
      <c r="A55" s="1"/>
      <c r="B55" s="68"/>
      <c r="C55" s="68"/>
      <c r="D55" s="68" t="s">
        <v>24</v>
      </c>
      <c r="E55" s="68"/>
      <c r="F55" s="27">
        <f>SUM(G55:V55)</f>
        <v>199</v>
      </c>
      <c r="G55" s="27">
        <v>0</v>
      </c>
      <c r="H55" s="27"/>
      <c r="I55" s="27">
        <v>127</v>
      </c>
      <c r="J55" s="27"/>
      <c r="K55" s="27">
        <v>62</v>
      </c>
      <c r="L55" s="27"/>
      <c r="M55" s="27">
        <v>10</v>
      </c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36" customHeight="1" x14ac:dyDescent="0.25">
      <c r="A56" s="1"/>
      <c r="B56" s="68"/>
      <c r="C56" s="68"/>
      <c r="D56" s="19" t="s">
        <v>22</v>
      </c>
      <c r="E56" s="19" t="s">
        <v>23</v>
      </c>
      <c r="F56" s="27" t="s">
        <v>142</v>
      </c>
      <c r="G56" s="27">
        <v>0</v>
      </c>
      <c r="H56" s="27"/>
      <c r="I56" s="27" t="s">
        <v>143</v>
      </c>
      <c r="J56" s="27"/>
      <c r="K56" s="27" t="s">
        <v>144</v>
      </c>
      <c r="L56" s="27"/>
      <c r="M56" s="27" t="s">
        <v>145</v>
      </c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68.25" customHeight="1" x14ac:dyDescent="0.25">
      <c r="A57" s="1"/>
      <c r="B57" s="68"/>
      <c r="C57" s="68"/>
      <c r="D57" s="68" t="s">
        <v>25</v>
      </c>
      <c r="E57" s="68"/>
      <c r="F57" s="27">
        <f>SUM(G57:V57)</f>
        <v>165</v>
      </c>
      <c r="G57" s="27">
        <v>0</v>
      </c>
      <c r="H57" s="27"/>
      <c r="I57" s="27">
        <v>107</v>
      </c>
      <c r="J57" s="27"/>
      <c r="K57" s="27">
        <v>50</v>
      </c>
      <c r="L57" s="27"/>
      <c r="M57" s="27">
        <v>8</v>
      </c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5.75" x14ac:dyDescent="0.25">
      <c r="A58" s="1"/>
      <c r="B58" s="68"/>
      <c r="C58" s="68"/>
      <c r="D58" s="19" t="s">
        <v>22</v>
      </c>
      <c r="E58" s="19" t="s">
        <v>23</v>
      </c>
      <c r="F58" s="27" t="s">
        <v>146</v>
      </c>
      <c r="G58" s="27">
        <v>0</v>
      </c>
      <c r="H58" s="27"/>
      <c r="I58" s="27" t="s">
        <v>147</v>
      </c>
      <c r="J58" s="27"/>
      <c r="K58" s="27" t="s">
        <v>148</v>
      </c>
      <c r="L58" s="27"/>
      <c r="M58" s="27" t="s">
        <v>149</v>
      </c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30.95" customHeight="1" x14ac:dyDescent="0.25">
      <c r="A59" s="1"/>
      <c r="B59" s="68">
        <v>10</v>
      </c>
      <c r="C59" s="68" t="s">
        <v>130</v>
      </c>
      <c r="D59" s="68" t="s">
        <v>21</v>
      </c>
      <c r="E59" s="68"/>
      <c r="F59" s="18">
        <v>50</v>
      </c>
      <c r="G59" s="19"/>
      <c r="H59" s="19"/>
      <c r="I59" s="18">
        <v>50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2" ht="15.75" x14ac:dyDescent="0.25">
      <c r="A60" s="1"/>
      <c r="B60" s="68"/>
      <c r="C60" s="68"/>
      <c r="D60" s="19" t="s">
        <v>22</v>
      </c>
      <c r="E60" s="19" t="s">
        <v>23</v>
      </c>
      <c r="F60" s="3" t="s">
        <v>127</v>
      </c>
      <c r="G60" s="19"/>
      <c r="H60" s="19"/>
      <c r="I60" s="3" t="s">
        <v>127</v>
      </c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2" ht="48" customHeight="1" x14ac:dyDescent="0.25">
      <c r="A61" s="1"/>
      <c r="B61" s="68"/>
      <c r="C61" s="68"/>
      <c r="D61" s="68" t="s">
        <v>24</v>
      </c>
      <c r="E61" s="68"/>
      <c r="F61" s="18">
        <v>16</v>
      </c>
      <c r="G61" s="19"/>
      <c r="H61" s="19"/>
      <c r="I61" s="18">
        <v>16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15.75" x14ac:dyDescent="0.25">
      <c r="A62" s="1"/>
      <c r="B62" s="68"/>
      <c r="C62" s="68"/>
      <c r="D62" s="19" t="s">
        <v>22</v>
      </c>
      <c r="E62" s="19" t="s">
        <v>23</v>
      </c>
      <c r="F62" s="3" t="s">
        <v>128</v>
      </c>
      <c r="G62" s="19"/>
      <c r="H62" s="19"/>
      <c r="I62" s="3" t="s">
        <v>128</v>
      </c>
      <c r="J62" s="19"/>
      <c r="K62" s="19"/>
      <c r="L62" s="19"/>
      <c r="M62" s="4"/>
      <c r="N62" s="19"/>
      <c r="O62" s="19"/>
      <c r="P62" s="19"/>
      <c r="Q62" s="19"/>
      <c r="R62" s="19"/>
      <c r="S62" s="19"/>
      <c r="T62" s="19"/>
      <c r="U62" s="19"/>
      <c r="V62" s="19"/>
    </row>
    <row r="63" spans="1:22" ht="60" customHeight="1" x14ac:dyDescent="0.25">
      <c r="A63" s="1"/>
      <c r="B63" s="68"/>
      <c r="C63" s="68"/>
      <c r="D63" s="68" t="s">
        <v>25</v>
      </c>
      <c r="E63" s="68"/>
      <c r="F63" s="18">
        <v>17</v>
      </c>
      <c r="G63" s="19"/>
      <c r="H63" s="19"/>
      <c r="I63" s="18">
        <v>17</v>
      </c>
      <c r="J63" s="19"/>
      <c r="K63" s="19"/>
      <c r="L63" s="19"/>
      <c r="M63" s="4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5.75" x14ac:dyDescent="0.25">
      <c r="A64" s="1"/>
      <c r="B64" s="68"/>
      <c r="C64" s="68"/>
      <c r="D64" s="19" t="s">
        <v>22</v>
      </c>
      <c r="E64" s="19" t="s">
        <v>23</v>
      </c>
      <c r="F64" s="3" t="s">
        <v>129</v>
      </c>
      <c r="G64" s="19"/>
      <c r="H64" s="19"/>
      <c r="I64" s="3" t="s">
        <v>129</v>
      </c>
      <c r="J64" s="19"/>
      <c r="K64" s="19"/>
      <c r="L64" s="19"/>
      <c r="M64" s="19"/>
      <c r="N64" s="19"/>
      <c r="O64" s="4"/>
      <c r="P64" s="19"/>
      <c r="Q64" s="19"/>
      <c r="R64" s="19"/>
      <c r="S64" s="19"/>
      <c r="T64" s="19"/>
      <c r="U64" s="19"/>
      <c r="V64" s="19"/>
    </row>
    <row r="65" spans="1:22" ht="30.95" customHeight="1" x14ac:dyDescent="0.25">
      <c r="A65" s="1"/>
      <c r="B65" s="68">
        <v>11</v>
      </c>
      <c r="C65" s="68" t="s">
        <v>164</v>
      </c>
      <c r="D65" s="68" t="s">
        <v>21</v>
      </c>
      <c r="E65" s="68"/>
      <c r="F65" s="19">
        <v>62</v>
      </c>
      <c r="G65" s="19"/>
      <c r="H65" s="19"/>
      <c r="I65" s="19">
        <v>59</v>
      </c>
      <c r="J65" s="19"/>
      <c r="K65" s="19">
        <v>3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1:22" ht="15.75" x14ac:dyDescent="0.25">
      <c r="A66" s="1"/>
      <c r="B66" s="68"/>
      <c r="C66" s="68"/>
      <c r="D66" s="19" t="s">
        <v>22</v>
      </c>
      <c r="E66" s="19" t="s">
        <v>23</v>
      </c>
      <c r="F66" s="19" t="s">
        <v>157</v>
      </c>
      <c r="G66" s="19"/>
      <c r="H66" s="19"/>
      <c r="I66" s="18" t="s">
        <v>158</v>
      </c>
      <c r="J66" s="19"/>
      <c r="K66" s="19" t="s">
        <v>159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61.5" customHeight="1" x14ac:dyDescent="0.25">
      <c r="A67" s="1"/>
      <c r="B67" s="68"/>
      <c r="C67" s="68"/>
      <c r="D67" s="68" t="s">
        <v>24</v>
      </c>
      <c r="E67" s="68"/>
      <c r="F67" s="19">
        <v>54</v>
      </c>
      <c r="G67" s="19"/>
      <c r="H67" s="19"/>
      <c r="I67" s="18">
        <v>54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15.75" x14ac:dyDescent="0.25">
      <c r="A68" s="1"/>
      <c r="B68" s="68"/>
      <c r="C68" s="68"/>
      <c r="D68" s="19" t="s">
        <v>22</v>
      </c>
      <c r="E68" s="19" t="s">
        <v>23</v>
      </c>
      <c r="F68" s="19" t="s">
        <v>160</v>
      </c>
      <c r="G68" s="19"/>
      <c r="H68" s="19"/>
      <c r="I68" s="5" t="s">
        <v>161</v>
      </c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ht="84.75" customHeight="1" x14ac:dyDescent="0.25">
      <c r="A69" s="1"/>
      <c r="B69" s="68"/>
      <c r="C69" s="68"/>
      <c r="D69" s="68" t="s">
        <v>25</v>
      </c>
      <c r="E69" s="68"/>
      <c r="F69" s="19">
        <v>75</v>
      </c>
      <c r="G69" s="19"/>
      <c r="H69" s="19"/>
      <c r="I69" s="18">
        <v>75</v>
      </c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5.75" x14ac:dyDescent="0.25">
      <c r="A70" s="1"/>
      <c r="B70" s="70"/>
      <c r="C70" s="68"/>
      <c r="D70" s="19" t="s">
        <v>22</v>
      </c>
      <c r="E70" s="19" t="s">
        <v>23</v>
      </c>
      <c r="F70" s="19" t="s">
        <v>162</v>
      </c>
      <c r="G70" s="19"/>
      <c r="H70" s="19"/>
      <c r="I70" s="5" t="s">
        <v>163</v>
      </c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30.95" customHeight="1" x14ac:dyDescent="0.25">
      <c r="A71" s="1"/>
      <c r="B71" s="20"/>
      <c r="C71" s="83" t="s">
        <v>174</v>
      </c>
      <c r="D71" s="68" t="s">
        <v>21</v>
      </c>
      <c r="E71" s="68"/>
      <c r="F71" s="19">
        <v>68</v>
      </c>
      <c r="G71" s="19"/>
      <c r="H71" s="19"/>
      <c r="I71" s="18">
        <v>51</v>
      </c>
      <c r="J71" s="19"/>
      <c r="K71" s="19">
        <v>17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15.75" x14ac:dyDescent="0.25">
      <c r="A72" s="1"/>
      <c r="B72" s="40"/>
      <c r="C72" s="83"/>
      <c r="D72" s="19" t="s">
        <v>22</v>
      </c>
      <c r="E72" s="19" t="s">
        <v>23</v>
      </c>
      <c r="F72" s="19" t="s">
        <v>165</v>
      </c>
      <c r="G72" s="19"/>
      <c r="H72" s="19"/>
      <c r="I72" s="19" t="s">
        <v>166</v>
      </c>
      <c r="J72" s="19"/>
      <c r="K72" s="19" t="s">
        <v>167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48" customHeight="1" x14ac:dyDescent="0.25">
      <c r="A73" s="1"/>
      <c r="B73" s="41">
        <v>12</v>
      </c>
      <c r="C73" s="83"/>
      <c r="D73" s="68" t="s">
        <v>24</v>
      </c>
      <c r="E73" s="68"/>
      <c r="F73" s="19">
        <v>41</v>
      </c>
      <c r="G73" s="19"/>
      <c r="H73" s="19"/>
      <c r="I73" s="19">
        <v>33</v>
      </c>
      <c r="J73" s="19"/>
      <c r="K73" s="19">
        <v>8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15.75" x14ac:dyDescent="0.25">
      <c r="A74" s="1"/>
      <c r="B74" s="40"/>
      <c r="C74" s="83"/>
      <c r="D74" s="19" t="s">
        <v>22</v>
      </c>
      <c r="E74" s="19" t="s">
        <v>23</v>
      </c>
      <c r="F74" s="19" t="s">
        <v>168</v>
      </c>
      <c r="G74" s="19"/>
      <c r="H74" s="19"/>
      <c r="I74" s="19" t="s">
        <v>169</v>
      </c>
      <c r="J74" s="19"/>
      <c r="K74" s="19" t="s">
        <v>170</v>
      </c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60" customHeight="1" x14ac:dyDescent="0.25">
      <c r="A75" s="1"/>
      <c r="B75" s="40"/>
      <c r="C75" s="83"/>
      <c r="D75" s="68" t="s">
        <v>25</v>
      </c>
      <c r="E75" s="68"/>
      <c r="F75" s="19">
        <v>53</v>
      </c>
      <c r="G75" s="19"/>
      <c r="H75" s="19"/>
      <c r="I75" s="19">
        <v>47</v>
      </c>
      <c r="J75" s="19"/>
      <c r="K75" s="19">
        <v>6</v>
      </c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</row>
    <row r="76" spans="1:22" ht="15.75" x14ac:dyDescent="0.25">
      <c r="A76" s="1"/>
      <c r="B76" s="42"/>
      <c r="C76" s="83"/>
      <c r="D76" s="19" t="s">
        <v>22</v>
      </c>
      <c r="E76" s="19" t="s">
        <v>23</v>
      </c>
      <c r="F76" s="19" t="s">
        <v>171</v>
      </c>
      <c r="G76" s="19"/>
      <c r="H76" s="19"/>
      <c r="I76" s="19" t="s">
        <v>172</v>
      </c>
      <c r="J76" s="19"/>
      <c r="K76" s="19" t="s">
        <v>173</v>
      </c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pans="1:22" ht="30.95" customHeight="1" x14ac:dyDescent="0.25">
      <c r="A77" s="1"/>
      <c r="B77" s="68">
        <v>13</v>
      </c>
      <c r="C77" s="68" t="s">
        <v>681</v>
      </c>
      <c r="D77" s="68" t="s">
        <v>21</v>
      </c>
      <c r="E77" s="68"/>
      <c r="F77" s="19">
        <f>SUM(G77:V77)</f>
        <v>79</v>
      </c>
      <c r="G77" s="19"/>
      <c r="H77" s="19"/>
      <c r="I77" s="8">
        <v>79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pans="1:22" ht="15.75" x14ac:dyDescent="0.25">
      <c r="A78" s="1"/>
      <c r="B78" s="68"/>
      <c r="C78" s="68"/>
      <c r="D78" s="19" t="s">
        <v>22</v>
      </c>
      <c r="E78" s="19" t="s">
        <v>23</v>
      </c>
      <c r="F78" s="19" t="s">
        <v>279</v>
      </c>
      <c r="G78" s="9"/>
      <c r="H78" s="9"/>
      <c r="I78" s="19" t="s">
        <v>279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48" customHeight="1" x14ac:dyDescent="0.25">
      <c r="A79" s="1"/>
      <c r="B79" s="68"/>
      <c r="C79" s="68"/>
      <c r="D79" s="68" t="s">
        <v>24</v>
      </c>
      <c r="E79" s="68"/>
      <c r="F79" s="19">
        <f t="shared" ref="F79:F81" si="1">SUM(G79:V79)</f>
        <v>110</v>
      </c>
      <c r="G79" s="19"/>
      <c r="H79" s="19"/>
      <c r="I79" s="8">
        <v>110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1:22" ht="15.75" x14ac:dyDescent="0.25">
      <c r="A80" s="1"/>
      <c r="B80" s="68"/>
      <c r="C80" s="68"/>
      <c r="D80" s="19" t="s">
        <v>22</v>
      </c>
      <c r="E80" s="19" t="s">
        <v>23</v>
      </c>
      <c r="F80" s="19" t="s">
        <v>280</v>
      </c>
      <c r="G80" s="9"/>
      <c r="H80" s="9"/>
      <c r="I80" s="19" t="s">
        <v>280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60" customHeight="1" x14ac:dyDescent="0.25">
      <c r="A81" s="1"/>
      <c r="B81" s="68"/>
      <c r="C81" s="68"/>
      <c r="D81" s="68" t="s">
        <v>25</v>
      </c>
      <c r="E81" s="68"/>
      <c r="F81" s="19">
        <f t="shared" si="1"/>
        <v>93</v>
      </c>
      <c r="G81" s="19"/>
      <c r="H81" s="19"/>
      <c r="I81" s="8">
        <v>93</v>
      </c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1:22" ht="15.75" x14ac:dyDescent="0.25">
      <c r="A82" s="1"/>
      <c r="B82" s="68"/>
      <c r="C82" s="68"/>
      <c r="D82" s="19" t="s">
        <v>22</v>
      </c>
      <c r="E82" s="19" t="s">
        <v>23</v>
      </c>
      <c r="F82" s="19" t="s">
        <v>281</v>
      </c>
      <c r="G82" s="9"/>
      <c r="H82" s="9"/>
      <c r="I82" s="19" t="s">
        <v>281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0.95" customHeight="1" x14ac:dyDescent="0.25">
      <c r="A83" s="1"/>
      <c r="B83" s="68">
        <v>14</v>
      </c>
      <c r="C83" s="68" t="s">
        <v>290</v>
      </c>
      <c r="D83" s="68" t="s">
        <v>21</v>
      </c>
      <c r="E83" s="68"/>
      <c r="F83" s="19">
        <v>15</v>
      </c>
      <c r="G83" s="19"/>
      <c r="H83" s="19"/>
      <c r="I83" s="19">
        <v>15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1:22" ht="15.75" x14ac:dyDescent="0.25">
      <c r="A84" s="1"/>
      <c r="B84" s="68"/>
      <c r="C84" s="68"/>
      <c r="D84" s="19" t="s">
        <v>22</v>
      </c>
      <c r="E84" s="19" t="s">
        <v>23</v>
      </c>
      <c r="F84" s="19" t="s">
        <v>287</v>
      </c>
      <c r="G84" s="19"/>
      <c r="H84" s="19"/>
      <c r="I84" s="19" t="s">
        <v>287</v>
      </c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1:22" ht="48" customHeight="1" x14ac:dyDescent="0.25">
      <c r="A85" s="1"/>
      <c r="B85" s="68"/>
      <c r="C85" s="68"/>
      <c r="D85" s="68" t="s">
        <v>24</v>
      </c>
      <c r="E85" s="68"/>
      <c r="F85" s="19">
        <v>13</v>
      </c>
      <c r="G85" s="19"/>
      <c r="H85" s="19"/>
      <c r="I85" s="19">
        <v>13</v>
      </c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1:22" ht="15.75" x14ac:dyDescent="0.25">
      <c r="A86" s="1"/>
      <c r="B86" s="68"/>
      <c r="C86" s="68"/>
      <c r="D86" s="19" t="s">
        <v>22</v>
      </c>
      <c r="E86" s="19" t="s">
        <v>23</v>
      </c>
      <c r="F86" s="19" t="s">
        <v>288</v>
      </c>
      <c r="G86" s="19"/>
      <c r="H86" s="19"/>
      <c r="I86" s="19" t="s">
        <v>288</v>
      </c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</row>
    <row r="87" spans="1:22" ht="60" customHeight="1" x14ac:dyDescent="0.25">
      <c r="A87" s="1"/>
      <c r="B87" s="68"/>
      <c r="C87" s="68"/>
      <c r="D87" s="68" t="s">
        <v>25</v>
      </c>
      <c r="E87" s="68"/>
      <c r="F87" s="19">
        <v>12</v>
      </c>
      <c r="G87" s="19"/>
      <c r="H87" s="19"/>
      <c r="I87" s="19">
        <v>12</v>
      </c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</row>
    <row r="88" spans="1:22" ht="15.75" x14ac:dyDescent="0.25">
      <c r="A88" s="1"/>
      <c r="B88" s="68"/>
      <c r="C88" s="68"/>
      <c r="D88" s="19" t="s">
        <v>22</v>
      </c>
      <c r="E88" s="19" t="s">
        <v>23</v>
      </c>
      <c r="F88" s="19" t="s">
        <v>289</v>
      </c>
      <c r="G88" s="19"/>
      <c r="H88" s="19"/>
      <c r="I88" s="19" t="s">
        <v>289</v>
      </c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pans="1:22" ht="30.95" customHeight="1" x14ac:dyDescent="0.25">
      <c r="A89" s="1"/>
      <c r="B89" s="68">
        <v>15</v>
      </c>
      <c r="C89" s="68" t="s">
        <v>376</v>
      </c>
      <c r="D89" s="68" t="s">
        <v>21</v>
      </c>
      <c r="E89" s="68"/>
      <c r="F89" s="26">
        <v>22</v>
      </c>
      <c r="G89" s="26">
        <v>0</v>
      </c>
      <c r="H89" s="26"/>
      <c r="I89" s="26">
        <v>22</v>
      </c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 ht="15.75" x14ac:dyDescent="0.25">
      <c r="A90" s="1"/>
      <c r="B90" s="68"/>
      <c r="C90" s="68"/>
      <c r="D90" s="19" t="s">
        <v>22</v>
      </c>
      <c r="E90" s="19" t="s">
        <v>23</v>
      </c>
      <c r="F90" s="26" t="s">
        <v>373</v>
      </c>
      <c r="G90" s="26">
        <v>0</v>
      </c>
      <c r="H90" s="26"/>
      <c r="I90" s="26" t="s">
        <v>373</v>
      </c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2" ht="66.75" customHeight="1" x14ac:dyDescent="0.25">
      <c r="A91" s="1"/>
      <c r="B91" s="68"/>
      <c r="C91" s="68"/>
      <c r="D91" s="68" t="s">
        <v>24</v>
      </c>
      <c r="E91" s="68"/>
      <c r="F91" s="26">
        <v>24</v>
      </c>
      <c r="G91" s="26">
        <v>0</v>
      </c>
      <c r="H91" s="26"/>
      <c r="I91" s="26">
        <v>24</v>
      </c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 ht="15.75" x14ac:dyDescent="0.25">
      <c r="A92" s="1"/>
      <c r="B92" s="68"/>
      <c r="C92" s="68"/>
      <c r="D92" s="19" t="s">
        <v>22</v>
      </c>
      <c r="E92" s="19" t="s">
        <v>23</v>
      </c>
      <c r="F92" s="26" t="s">
        <v>374</v>
      </c>
      <c r="G92" s="26">
        <v>0</v>
      </c>
      <c r="H92" s="26"/>
      <c r="I92" s="26" t="s">
        <v>374</v>
      </c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2" ht="69.75" customHeight="1" x14ac:dyDescent="0.25">
      <c r="A93" s="1"/>
      <c r="B93" s="68"/>
      <c r="C93" s="68"/>
      <c r="D93" s="68" t="s">
        <v>25</v>
      </c>
      <c r="E93" s="68"/>
      <c r="F93" s="26">
        <v>22</v>
      </c>
      <c r="G93" s="26"/>
      <c r="H93" s="26"/>
      <c r="I93" s="26">
        <v>22</v>
      </c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2" ht="37.5" customHeight="1" x14ac:dyDescent="0.25">
      <c r="A94" s="1"/>
      <c r="B94" s="68"/>
      <c r="C94" s="68"/>
      <c r="D94" s="19" t="s">
        <v>22</v>
      </c>
      <c r="E94" s="19" t="s">
        <v>23</v>
      </c>
      <c r="F94" s="26" t="s">
        <v>375</v>
      </c>
      <c r="G94" s="26"/>
      <c r="H94" s="26"/>
      <c r="I94" s="26" t="s">
        <v>375</v>
      </c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 ht="30.95" customHeight="1" x14ac:dyDescent="0.25">
      <c r="A95" s="1"/>
      <c r="B95" s="68">
        <v>16</v>
      </c>
      <c r="C95" s="68" t="s">
        <v>386</v>
      </c>
      <c r="D95" s="68" t="s">
        <v>21</v>
      </c>
      <c r="E95" s="68"/>
      <c r="F95" s="26">
        <v>25</v>
      </c>
      <c r="G95" s="26"/>
      <c r="H95" s="26"/>
      <c r="I95" s="26">
        <v>12</v>
      </c>
      <c r="J95" s="26"/>
      <c r="K95" s="26">
        <v>13</v>
      </c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 ht="15.75" x14ac:dyDescent="0.25">
      <c r="A96" s="1"/>
      <c r="B96" s="68"/>
      <c r="C96" s="68"/>
      <c r="D96" s="19" t="s">
        <v>22</v>
      </c>
      <c r="E96" s="19" t="s">
        <v>23</v>
      </c>
      <c r="F96" s="26" t="s">
        <v>377</v>
      </c>
      <c r="G96" s="26"/>
      <c r="H96" s="26"/>
      <c r="I96" s="26" t="s">
        <v>378</v>
      </c>
      <c r="J96" s="26"/>
      <c r="K96" s="26" t="s">
        <v>379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 ht="81" customHeight="1" x14ac:dyDescent="0.25">
      <c r="A97" s="1"/>
      <c r="B97" s="68"/>
      <c r="C97" s="68"/>
      <c r="D97" s="68" t="s">
        <v>24</v>
      </c>
      <c r="E97" s="68"/>
      <c r="F97" s="26">
        <v>17</v>
      </c>
      <c r="G97" s="26"/>
      <c r="H97" s="26"/>
      <c r="I97" s="26">
        <v>8</v>
      </c>
      <c r="J97" s="26"/>
      <c r="K97" s="26">
        <v>9</v>
      </c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 ht="15.75" x14ac:dyDescent="0.25">
      <c r="A98" s="1"/>
      <c r="B98" s="68"/>
      <c r="C98" s="68"/>
      <c r="D98" s="19" t="s">
        <v>22</v>
      </c>
      <c r="E98" s="19" t="s">
        <v>23</v>
      </c>
      <c r="F98" s="26" t="s">
        <v>380</v>
      </c>
      <c r="G98" s="26"/>
      <c r="H98" s="26"/>
      <c r="I98" s="26" t="s">
        <v>381</v>
      </c>
      <c r="J98" s="26"/>
      <c r="K98" s="26" t="s">
        <v>382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 ht="60" customHeight="1" x14ac:dyDescent="0.25">
      <c r="A99" s="1"/>
      <c r="B99" s="68"/>
      <c r="C99" s="68"/>
      <c r="D99" s="68" t="s">
        <v>25</v>
      </c>
      <c r="E99" s="68"/>
      <c r="F99" s="26">
        <v>21</v>
      </c>
      <c r="G99" s="26"/>
      <c r="H99" s="26"/>
      <c r="I99" s="26">
        <v>14</v>
      </c>
      <c r="J99" s="26"/>
      <c r="K99" s="26">
        <v>7</v>
      </c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 ht="15.75" x14ac:dyDescent="0.25">
      <c r="A100" s="1"/>
      <c r="B100" s="68"/>
      <c r="C100" s="68"/>
      <c r="D100" s="19" t="s">
        <v>22</v>
      </c>
      <c r="E100" s="19" t="s">
        <v>23</v>
      </c>
      <c r="F100" s="26" t="s">
        <v>383</v>
      </c>
      <c r="G100" s="26"/>
      <c r="H100" s="26"/>
      <c r="I100" s="26" t="s">
        <v>384</v>
      </c>
      <c r="J100" s="26"/>
      <c r="K100" s="26" t="s">
        <v>385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 ht="30.95" customHeight="1" x14ac:dyDescent="0.25">
      <c r="A101" s="1"/>
      <c r="B101" s="68">
        <v>17</v>
      </c>
      <c r="C101" s="68" t="s">
        <v>682</v>
      </c>
      <c r="D101" s="68" t="s">
        <v>21</v>
      </c>
      <c r="E101" s="68"/>
      <c r="F101" s="26">
        <v>0</v>
      </c>
      <c r="G101" s="26"/>
      <c r="H101" s="26"/>
      <c r="I101" s="26">
        <v>0</v>
      </c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 ht="15.75" x14ac:dyDescent="0.25">
      <c r="A102" s="1"/>
      <c r="B102" s="68"/>
      <c r="C102" s="68"/>
      <c r="D102" s="19" t="s">
        <v>22</v>
      </c>
      <c r="E102" s="19" t="s">
        <v>23</v>
      </c>
      <c r="F102" s="26">
        <v>0</v>
      </c>
      <c r="G102" s="26"/>
      <c r="H102" s="26"/>
      <c r="I102" s="26">
        <v>0</v>
      </c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 ht="48" customHeight="1" x14ac:dyDescent="0.25">
      <c r="A103" s="1"/>
      <c r="B103" s="68"/>
      <c r="C103" s="68"/>
      <c r="D103" s="68" t="s">
        <v>24</v>
      </c>
      <c r="E103" s="68"/>
      <c r="F103" s="26">
        <v>0</v>
      </c>
      <c r="G103" s="26"/>
      <c r="H103" s="26"/>
      <c r="I103" s="26">
        <v>0</v>
      </c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 ht="15.75" x14ac:dyDescent="0.25">
      <c r="A104" s="1"/>
      <c r="B104" s="68"/>
      <c r="C104" s="68"/>
      <c r="D104" s="19" t="s">
        <v>22</v>
      </c>
      <c r="E104" s="19" t="s">
        <v>23</v>
      </c>
      <c r="F104" s="26">
        <v>0</v>
      </c>
      <c r="G104" s="26"/>
      <c r="H104" s="26"/>
      <c r="I104" s="26">
        <v>0</v>
      </c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 ht="60" customHeight="1" x14ac:dyDescent="0.25">
      <c r="A105" s="1"/>
      <c r="B105" s="68"/>
      <c r="C105" s="68"/>
      <c r="D105" s="68" t="s">
        <v>25</v>
      </c>
      <c r="E105" s="68"/>
      <c r="F105" s="26">
        <v>0</v>
      </c>
      <c r="G105" s="26"/>
      <c r="H105" s="26"/>
      <c r="I105" s="26">
        <v>0</v>
      </c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1:22" ht="15.75" x14ac:dyDescent="0.25">
      <c r="A106" s="1"/>
      <c r="B106" s="68"/>
      <c r="C106" s="68"/>
      <c r="D106" s="19" t="s">
        <v>22</v>
      </c>
      <c r="E106" s="19" t="s">
        <v>23</v>
      </c>
      <c r="F106" s="26">
        <v>0</v>
      </c>
      <c r="G106" s="26"/>
      <c r="H106" s="26"/>
      <c r="I106" s="26">
        <v>0</v>
      </c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1:22" ht="30.95" customHeight="1" x14ac:dyDescent="0.25">
      <c r="A107" s="1"/>
      <c r="B107" s="68">
        <v>18</v>
      </c>
      <c r="C107" s="68" t="s">
        <v>577</v>
      </c>
      <c r="D107" s="68" t="s">
        <v>21</v>
      </c>
      <c r="E107" s="68"/>
      <c r="F107" s="43">
        <v>146</v>
      </c>
      <c r="G107" s="19"/>
      <c r="H107" s="19"/>
      <c r="I107" s="19">
        <v>87</v>
      </c>
      <c r="J107" s="19"/>
      <c r="K107" s="19">
        <v>59</v>
      </c>
      <c r="L107" s="19"/>
      <c r="M107" s="19"/>
      <c r="N107" s="19"/>
      <c r="O107" s="18"/>
      <c r="P107" s="19"/>
      <c r="Q107" s="19"/>
      <c r="R107" s="19"/>
      <c r="S107" s="19"/>
      <c r="T107" s="19"/>
      <c r="U107" s="19"/>
      <c r="V107" s="19"/>
    </row>
    <row r="108" spans="1:22" ht="15.75" x14ac:dyDescent="0.25">
      <c r="A108" s="1"/>
      <c r="B108" s="68"/>
      <c r="C108" s="68"/>
      <c r="D108" s="19" t="s">
        <v>22</v>
      </c>
      <c r="E108" s="19" t="s">
        <v>23</v>
      </c>
      <c r="F108" s="44" t="s">
        <v>568</v>
      </c>
      <c r="G108" s="19"/>
      <c r="H108" s="19"/>
      <c r="I108" s="19" t="s">
        <v>569</v>
      </c>
      <c r="J108" s="19"/>
      <c r="K108" s="19" t="s">
        <v>570</v>
      </c>
      <c r="L108" s="19"/>
      <c r="M108" s="19"/>
      <c r="N108" s="19"/>
      <c r="O108" s="18"/>
      <c r="P108" s="19"/>
      <c r="Q108" s="19"/>
      <c r="R108" s="19"/>
      <c r="S108" s="19"/>
      <c r="T108" s="19"/>
      <c r="U108" s="19"/>
      <c r="V108" s="19"/>
    </row>
    <row r="109" spans="1:22" ht="48" customHeight="1" x14ac:dyDescent="0.25">
      <c r="A109" s="1"/>
      <c r="B109" s="68"/>
      <c r="C109" s="68"/>
      <c r="D109" s="68" t="s">
        <v>24</v>
      </c>
      <c r="E109" s="68"/>
      <c r="F109" s="43">
        <v>63</v>
      </c>
      <c r="G109" s="19"/>
      <c r="H109" s="19"/>
      <c r="I109" s="43">
        <v>42</v>
      </c>
      <c r="J109" s="19"/>
      <c r="K109" s="19">
        <v>21</v>
      </c>
      <c r="L109" s="19"/>
      <c r="M109" s="19"/>
      <c r="N109" s="19"/>
      <c r="O109" s="18"/>
      <c r="P109" s="19"/>
      <c r="Q109" s="19"/>
      <c r="R109" s="19"/>
      <c r="S109" s="19"/>
      <c r="T109" s="19"/>
      <c r="U109" s="19"/>
      <c r="V109" s="19"/>
    </row>
    <row r="110" spans="1:22" ht="15.75" x14ac:dyDescent="0.25">
      <c r="A110" s="1"/>
      <c r="B110" s="68"/>
      <c r="C110" s="68"/>
      <c r="D110" s="19" t="s">
        <v>22</v>
      </c>
      <c r="E110" s="19" t="s">
        <v>23</v>
      </c>
      <c r="F110" s="43" t="s">
        <v>571</v>
      </c>
      <c r="G110" s="19"/>
      <c r="H110" s="19"/>
      <c r="I110" s="43" t="s">
        <v>572</v>
      </c>
      <c r="J110" s="19"/>
      <c r="K110" s="19" t="s">
        <v>573</v>
      </c>
      <c r="L110" s="19"/>
      <c r="M110" s="19"/>
      <c r="N110" s="19"/>
      <c r="O110" s="18"/>
      <c r="P110" s="19"/>
      <c r="Q110" s="19"/>
      <c r="R110" s="19"/>
      <c r="S110" s="19"/>
      <c r="T110" s="19"/>
      <c r="U110" s="19"/>
      <c r="V110" s="19"/>
    </row>
    <row r="111" spans="1:22" ht="60" customHeight="1" x14ac:dyDescent="0.25">
      <c r="A111" s="1"/>
      <c r="B111" s="68"/>
      <c r="C111" s="68"/>
      <c r="D111" s="68" t="s">
        <v>25</v>
      </c>
      <c r="E111" s="68"/>
      <c r="F111" s="43">
        <v>79</v>
      </c>
      <c r="G111" s="19"/>
      <c r="H111" s="19"/>
      <c r="I111" s="43">
        <v>57</v>
      </c>
      <c r="J111" s="19"/>
      <c r="K111" s="19">
        <v>22</v>
      </c>
      <c r="L111" s="19"/>
      <c r="M111" s="19"/>
      <c r="N111" s="19"/>
      <c r="O111" s="18"/>
      <c r="P111" s="19"/>
      <c r="Q111" s="19"/>
      <c r="R111" s="19"/>
      <c r="S111" s="19"/>
      <c r="T111" s="19"/>
      <c r="U111" s="19"/>
      <c r="V111" s="19"/>
    </row>
    <row r="112" spans="1:22" ht="15.75" x14ac:dyDescent="0.25">
      <c r="A112" s="1"/>
      <c r="B112" s="68"/>
      <c r="C112" s="68"/>
      <c r="D112" s="19" t="s">
        <v>22</v>
      </c>
      <c r="E112" s="19" t="s">
        <v>23</v>
      </c>
      <c r="F112" s="43" t="s">
        <v>574</v>
      </c>
      <c r="G112" s="19"/>
      <c r="H112" s="19"/>
      <c r="I112" s="43" t="s">
        <v>575</v>
      </c>
      <c r="J112" s="19"/>
      <c r="K112" s="19" t="s">
        <v>576</v>
      </c>
      <c r="L112" s="19"/>
      <c r="M112" s="19"/>
      <c r="N112" s="19"/>
      <c r="O112" s="18"/>
      <c r="P112" s="19"/>
      <c r="Q112" s="19"/>
      <c r="R112" s="19"/>
      <c r="S112" s="19"/>
      <c r="T112" s="19"/>
      <c r="U112" s="19"/>
      <c r="V112" s="19"/>
    </row>
    <row r="113" spans="1:22" ht="30.95" customHeight="1" x14ac:dyDescent="0.25">
      <c r="A113" s="1"/>
      <c r="B113" s="68">
        <v>19</v>
      </c>
      <c r="C113" s="68" t="s">
        <v>589</v>
      </c>
      <c r="D113" s="68" t="s">
        <v>21</v>
      </c>
      <c r="E113" s="68"/>
      <c r="F113" s="45">
        <v>381</v>
      </c>
      <c r="G113" s="19"/>
      <c r="H113" s="19"/>
      <c r="I113" s="19">
        <v>278</v>
      </c>
      <c r="J113" s="19"/>
      <c r="K113" s="19">
        <v>90</v>
      </c>
      <c r="L113" s="19"/>
      <c r="M113" s="19">
        <v>13</v>
      </c>
      <c r="N113" s="19"/>
      <c r="O113" s="18"/>
      <c r="P113" s="18"/>
      <c r="Q113" s="19"/>
      <c r="R113" s="19"/>
      <c r="S113" s="19"/>
      <c r="T113" s="19"/>
      <c r="U113" s="19"/>
      <c r="V113" s="19"/>
    </row>
    <row r="114" spans="1:22" ht="15.75" x14ac:dyDescent="0.25">
      <c r="A114" s="1"/>
      <c r="B114" s="68"/>
      <c r="C114" s="68"/>
      <c r="D114" s="19" t="s">
        <v>22</v>
      </c>
      <c r="E114" s="19" t="s">
        <v>23</v>
      </c>
      <c r="F114" s="19" t="s">
        <v>578</v>
      </c>
      <c r="G114" s="19"/>
      <c r="H114" s="19"/>
      <c r="I114" s="19" t="s">
        <v>579</v>
      </c>
      <c r="J114" s="19"/>
      <c r="K114" s="19" t="s">
        <v>580</v>
      </c>
      <c r="L114" s="19"/>
      <c r="M114" s="19" t="s">
        <v>581</v>
      </c>
      <c r="N114" s="19"/>
      <c r="O114" s="18"/>
      <c r="P114" s="18"/>
      <c r="Q114" s="19"/>
      <c r="R114" s="19"/>
      <c r="S114" s="19"/>
      <c r="T114" s="19"/>
      <c r="U114" s="19"/>
      <c r="V114" s="19"/>
    </row>
    <row r="115" spans="1:22" ht="48" customHeight="1" x14ac:dyDescent="0.25">
      <c r="A115" s="1"/>
      <c r="B115" s="68"/>
      <c r="C115" s="68"/>
      <c r="D115" s="68" t="s">
        <v>24</v>
      </c>
      <c r="E115" s="68"/>
      <c r="F115" s="19">
        <v>171</v>
      </c>
      <c r="G115" s="19"/>
      <c r="H115" s="19"/>
      <c r="I115" s="19">
        <v>145</v>
      </c>
      <c r="J115" s="19"/>
      <c r="K115" s="19">
        <v>19</v>
      </c>
      <c r="L115" s="19"/>
      <c r="M115" s="19">
        <v>7</v>
      </c>
      <c r="N115" s="19"/>
      <c r="O115" s="18"/>
      <c r="P115" s="19"/>
      <c r="Q115" s="19"/>
      <c r="R115" s="19"/>
      <c r="S115" s="19"/>
      <c r="T115" s="19"/>
      <c r="U115" s="19"/>
      <c r="V115" s="19"/>
    </row>
    <row r="116" spans="1:22" ht="15.75" x14ac:dyDescent="0.25">
      <c r="A116" s="1"/>
      <c r="B116" s="68"/>
      <c r="C116" s="68"/>
      <c r="D116" s="19" t="s">
        <v>22</v>
      </c>
      <c r="E116" s="19" t="s">
        <v>23</v>
      </c>
      <c r="F116" s="19" t="s">
        <v>582</v>
      </c>
      <c r="G116" s="19"/>
      <c r="H116" s="19"/>
      <c r="I116" s="19" t="s">
        <v>583</v>
      </c>
      <c r="J116" s="19"/>
      <c r="K116" s="19" t="s">
        <v>584</v>
      </c>
      <c r="L116" s="19"/>
      <c r="M116" s="19" t="s">
        <v>585</v>
      </c>
      <c r="N116" s="19"/>
      <c r="O116" s="18"/>
      <c r="P116" s="19"/>
      <c r="Q116" s="19"/>
      <c r="R116" s="19"/>
      <c r="S116" s="19"/>
      <c r="T116" s="19"/>
      <c r="U116" s="19"/>
      <c r="V116" s="19"/>
    </row>
    <row r="117" spans="1:22" ht="78" customHeight="1" x14ac:dyDescent="0.25">
      <c r="A117" s="1"/>
      <c r="B117" s="68"/>
      <c r="C117" s="68"/>
      <c r="D117" s="68" t="s">
        <v>25</v>
      </c>
      <c r="E117" s="68"/>
      <c r="F117" s="19">
        <v>133</v>
      </c>
      <c r="G117" s="19"/>
      <c r="H117" s="19"/>
      <c r="I117" s="19">
        <v>104</v>
      </c>
      <c r="J117" s="19"/>
      <c r="K117" s="19">
        <v>24</v>
      </c>
      <c r="L117" s="19"/>
      <c r="M117" s="19">
        <v>5</v>
      </c>
      <c r="N117" s="19"/>
      <c r="O117" s="18"/>
      <c r="P117" s="19"/>
      <c r="Q117" s="19"/>
      <c r="R117" s="19"/>
      <c r="S117" s="19"/>
      <c r="T117" s="19"/>
      <c r="U117" s="19"/>
      <c r="V117" s="19"/>
    </row>
    <row r="118" spans="1:22" ht="15.75" x14ac:dyDescent="0.25">
      <c r="A118" s="1"/>
      <c r="B118" s="68"/>
      <c r="C118" s="68"/>
      <c r="D118" s="19" t="s">
        <v>22</v>
      </c>
      <c r="E118" s="19" t="s">
        <v>23</v>
      </c>
      <c r="F118" s="19" t="s">
        <v>586</v>
      </c>
      <c r="G118" s="19"/>
      <c r="H118" s="19"/>
      <c r="I118" s="19" t="s">
        <v>587</v>
      </c>
      <c r="J118" s="19"/>
      <c r="K118" s="19" t="s">
        <v>588</v>
      </c>
      <c r="L118" s="19"/>
      <c r="M118" s="19" t="s">
        <v>91</v>
      </c>
      <c r="N118" s="19"/>
      <c r="O118" s="18"/>
      <c r="P118" s="19"/>
      <c r="Q118" s="19"/>
      <c r="R118" s="19"/>
      <c r="S118" s="19"/>
      <c r="T118" s="19"/>
      <c r="U118" s="19"/>
      <c r="V118" s="19"/>
    </row>
    <row r="119" spans="1:22" ht="30.95" customHeight="1" x14ac:dyDescent="0.25">
      <c r="A119" s="1"/>
      <c r="B119" s="68">
        <v>20</v>
      </c>
      <c r="C119" s="68" t="s">
        <v>683</v>
      </c>
      <c r="D119" s="68" t="s">
        <v>21</v>
      </c>
      <c r="E119" s="68"/>
      <c r="F119" s="45">
        <v>155</v>
      </c>
      <c r="G119" s="19"/>
      <c r="H119" s="19"/>
      <c r="I119" s="19">
        <v>100</v>
      </c>
      <c r="J119" s="19"/>
      <c r="K119" s="19">
        <v>55</v>
      </c>
      <c r="L119" s="19"/>
      <c r="M119" s="19"/>
      <c r="N119" s="19"/>
      <c r="O119" s="18"/>
      <c r="P119" s="19"/>
      <c r="Q119" s="19"/>
      <c r="R119" s="19"/>
      <c r="S119" s="19"/>
      <c r="T119" s="19"/>
      <c r="U119" s="19"/>
      <c r="V119" s="19"/>
    </row>
    <row r="120" spans="1:22" ht="15.75" x14ac:dyDescent="0.25">
      <c r="A120" s="1"/>
      <c r="B120" s="68"/>
      <c r="C120" s="68"/>
      <c r="D120" s="19" t="s">
        <v>22</v>
      </c>
      <c r="E120" s="19" t="s">
        <v>23</v>
      </c>
      <c r="F120" s="19" t="s">
        <v>590</v>
      </c>
      <c r="G120" s="19"/>
      <c r="H120" s="19"/>
      <c r="I120" s="19" t="s">
        <v>591</v>
      </c>
      <c r="J120" s="19"/>
      <c r="K120" s="19" t="s">
        <v>592</v>
      </c>
      <c r="L120" s="19"/>
      <c r="M120" s="19"/>
      <c r="N120" s="19"/>
      <c r="O120" s="18"/>
      <c r="P120" s="19"/>
      <c r="Q120" s="19"/>
      <c r="R120" s="19"/>
      <c r="S120" s="19"/>
      <c r="T120" s="19"/>
      <c r="U120" s="19"/>
      <c r="V120" s="19"/>
    </row>
    <row r="121" spans="1:22" ht="48" customHeight="1" x14ac:dyDescent="0.25">
      <c r="A121" s="1"/>
      <c r="B121" s="68"/>
      <c r="C121" s="68"/>
      <c r="D121" s="68" t="s">
        <v>24</v>
      </c>
      <c r="E121" s="68"/>
      <c r="F121" s="19">
        <v>101</v>
      </c>
      <c r="G121" s="19"/>
      <c r="H121" s="19"/>
      <c r="I121" s="19">
        <v>62</v>
      </c>
      <c r="J121" s="19"/>
      <c r="K121" s="19">
        <v>39</v>
      </c>
      <c r="L121" s="19"/>
      <c r="M121" s="19"/>
      <c r="N121" s="19"/>
      <c r="O121" s="18"/>
      <c r="P121" s="19"/>
      <c r="Q121" s="19"/>
      <c r="R121" s="19"/>
      <c r="S121" s="19"/>
      <c r="T121" s="19"/>
      <c r="U121" s="19"/>
      <c r="V121" s="19"/>
    </row>
    <row r="122" spans="1:22" ht="15.75" x14ac:dyDescent="0.25">
      <c r="A122" s="1"/>
      <c r="B122" s="68"/>
      <c r="C122" s="68"/>
      <c r="D122" s="19" t="s">
        <v>22</v>
      </c>
      <c r="E122" s="19" t="s">
        <v>23</v>
      </c>
      <c r="F122" s="19" t="s">
        <v>593</v>
      </c>
      <c r="G122" s="19"/>
      <c r="H122" s="19"/>
      <c r="I122" s="19" t="s">
        <v>594</v>
      </c>
      <c r="J122" s="19"/>
      <c r="K122" s="6">
        <v>9.2299999999999993E-2</v>
      </c>
      <c r="L122" s="19"/>
      <c r="M122" s="19"/>
      <c r="N122" s="19"/>
      <c r="O122" s="18"/>
      <c r="P122" s="19"/>
      <c r="Q122" s="19"/>
      <c r="R122" s="19"/>
      <c r="S122" s="19"/>
      <c r="T122" s="19"/>
      <c r="U122" s="19"/>
      <c r="V122" s="19"/>
    </row>
    <row r="123" spans="1:22" ht="60" customHeight="1" x14ac:dyDescent="0.25">
      <c r="A123" s="1"/>
      <c r="B123" s="68"/>
      <c r="C123" s="68"/>
      <c r="D123" s="68" t="s">
        <v>25</v>
      </c>
      <c r="E123" s="68"/>
      <c r="F123" s="19">
        <v>86</v>
      </c>
      <c r="G123" s="19"/>
      <c r="H123" s="19"/>
      <c r="I123" s="19">
        <v>57</v>
      </c>
      <c r="J123" s="19"/>
      <c r="K123" s="19">
        <v>29</v>
      </c>
      <c r="L123" s="19"/>
      <c r="M123" s="19"/>
      <c r="N123" s="19"/>
      <c r="O123" s="18"/>
      <c r="P123" s="19"/>
      <c r="Q123" s="19"/>
      <c r="R123" s="19"/>
      <c r="S123" s="19"/>
      <c r="T123" s="19"/>
      <c r="U123" s="19"/>
      <c r="V123" s="19"/>
    </row>
    <row r="124" spans="1:22" ht="15.75" x14ac:dyDescent="0.25">
      <c r="A124" s="1"/>
      <c r="B124" s="68"/>
      <c r="C124" s="68"/>
      <c r="D124" s="19" t="s">
        <v>22</v>
      </c>
      <c r="E124" s="19" t="s">
        <v>23</v>
      </c>
      <c r="F124" s="19" t="s">
        <v>595</v>
      </c>
      <c r="G124" s="19"/>
      <c r="H124" s="19"/>
      <c r="I124" s="19" t="s">
        <v>596</v>
      </c>
      <c r="J124" s="19"/>
      <c r="K124" s="19" t="s">
        <v>597</v>
      </c>
      <c r="L124" s="19"/>
      <c r="M124" s="19"/>
      <c r="N124" s="19"/>
      <c r="O124" s="18"/>
      <c r="P124" s="19"/>
      <c r="Q124" s="19"/>
      <c r="R124" s="19"/>
      <c r="S124" s="19"/>
      <c r="T124" s="19"/>
      <c r="U124" s="19"/>
      <c r="V124" s="19"/>
    </row>
    <row r="125" spans="1:22" ht="30.95" customHeight="1" x14ac:dyDescent="0.25">
      <c r="A125" s="1"/>
      <c r="B125" s="68">
        <v>21</v>
      </c>
      <c r="C125" s="68" t="s">
        <v>684</v>
      </c>
      <c r="D125" s="68" t="s">
        <v>21</v>
      </c>
      <c r="E125" s="68"/>
      <c r="F125" s="19">
        <v>89</v>
      </c>
      <c r="G125" s="19"/>
      <c r="H125" s="19"/>
      <c r="I125" s="19">
        <v>89</v>
      </c>
      <c r="J125" s="19"/>
      <c r="K125" s="19"/>
      <c r="L125" s="19"/>
      <c r="M125" s="19"/>
      <c r="N125" s="19"/>
      <c r="O125" s="18"/>
      <c r="P125" s="19"/>
      <c r="Q125" s="19"/>
      <c r="R125" s="19"/>
      <c r="S125" s="19"/>
      <c r="T125" s="19"/>
      <c r="U125" s="19"/>
      <c r="V125" s="19"/>
    </row>
    <row r="126" spans="1:22" ht="15.75" x14ac:dyDescent="0.25">
      <c r="A126" s="1"/>
      <c r="B126" s="68"/>
      <c r="C126" s="68"/>
      <c r="D126" s="19" t="s">
        <v>22</v>
      </c>
      <c r="E126" s="19" t="s">
        <v>23</v>
      </c>
      <c r="F126" s="19" t="s">
        <v>598</v>
      </c>
      <c r="G126" s="19"/>
      <c r="H126" s="19"/>
      <c r="I126" s="19" t="s">
        <v>598</v>
      </c>
      <c r="J126" s="19"/>
      <c r="K126" s="19"/>
      <c r="L126" s="19"/>
      <c r="M126" s="19"/>
      <c r="N126" s="19"/>
      <c r="O126" s="18"/>
      <c r="P126" s="19"/>
      <c r="Q126" s="19"/>
      <c r="R126" s="19"/>
      <c r="S126" s="19"/>
      <c r="T126" s="19"/>
      <c r="U126" s="19"/>
      <c r="V126" s="19"/>
    </row>
    <row r="127" spans="1:22" ht="48" customHeight="1" x14ac:dyDescent="0.25">
      <c r="A127" s="1"/>
      <c r="B127" s="68"/>
      <c r="C127" s="68"/>
      <c r="D127" s="68" t="s">
        <v>24</v>
      </c>
      <c r="E127" s="68"/>
      <c r="F127" s="19">
        <v>94</v>
      </c>
      <c r="G127" s="19"/>
      <c r="H127" s="19"/>
      <c r="I127" s="19">
        <v>94</v>
      </c>
      <c r="J127" s="19"/>
      <c r="K127" s="19"/>
      <c r="L127" s="19"/>
      <c r="M127" s="19"/>
      <c r="N127" s="19"/>
      <c r="O127" s="18"/>
      <c r="P127" s="19"/>
      <c r="Q127" s="19"/>
      <c r="R127" s="19"/>
      <c r="S127" s="19"/>
      <c r="T127" s="19"/>
      <c r="U127" s="19"/>
      <c r="V127" s="19"/>
    </row>
    <row r="128" spans="1:22" ht="15.75" x14ac:dyDescent="0.25">
      <c r="A128" s="1"/>
      <c r="B128" s="68"/>
      <c r="C128" s="68"/>
      <c r="D128" s="19" t="s">
        <v>22</v>
      </c>
      <c r="E128" s="19" t="s">
        <v>23</v>
      </c>
      <c r="F128" s="19" t="s">
        <v>599</v>
      </c>
      <c r="G128" s="19"/>
      <c r="H128" s="19"/>
      <c r="I128" s="19" t="s">
        <v>599</v>
      </c>
      <c r="J128" s="19"/>
      <c r="K128" s="19"/>
      <c r="L128" s="19"/>
      <c r="M128" s="19"/>
      <c r="N128" s="19"/>
      <c r="O128" s="18"/>
      <c r="P128" s="19"/>
      <c r="Q128" s="19"/>
      <c r="R128" s="19"/>
      <c r="S128" s="19"/>
      <c r="T128" s="19"/>
      <c r="U128" s="19"/>
      <c r="V128" s="19"/>
    </row>
    <row r="129" spans="1:22" ht="60" customHeight="1" x14ac:dyDescent="0.25">
      <c r="A129" s="1"/>
      <c r="B129" s="68"/>
      <c r="C129" s="68"/>
      <c r="D129" s="68" t="s">
        <v>25</v>
      </c>
      <c r="E129" s="68"/>
      <c r="F129" s="19">
        <v>135</v>
      </c>
      <c r="G129" s="19"/>
      <c r="H129" s="19"/>
      <c r="I129" s="19">
        <v>135</v>
      </c>
      <c r="J129" s="19"/>
      <c r="K129" s="19"/>
      <c r="L129" s="19"/>
      <c r="M129" s="19"/>
      <c r="N129" s="19"/>
      <c r="O129" s="18"/>
      <c r="P129" s="19"/>
      <c r="Q129" s="19"/>
      <c r="R129" s="19"/>
      <c r="S129" s="19"/>
      <c r="T129" s="19"/>
      <c r="U129" s="19"/>
      <c r="V129" s="19"/>
    </row>
    <row r="130" spans="1:22" ht="30.95" customHeight="1" x14ac:dyDescent="0.25">
      <c r="A130" s="1"/>
      <c r="B130" s="68"/>
      <c r="C130" s="68"/>
      <c r="D130" s="19" t="s">
        <v>22</v>
      </c>
      <c r="E130" s="19" t="s">
        <v>23</v>
      </c>
      <c r="F130" s="19" t="s">
        <v>600</v>
      </c>
      <c r="G130" s="19"/>
      <c r="H130" s="19"/>
      <c r="I130" s="19" t="s">
        <v>600</v>
      </c>
      <c r="J130" s="19"/>
      <c r="K130" s="19"/>
      <c r="L130" s="19"/>
      <c r="M130" s="19"/>
      <c r="N130" s="19"/>
      <c r="O130" s="18"/>
      <c r="P130" s="19"/>
      <c r="Q130" s="19"/>
      <c r="R130" s="19"/>
      <c r="S130" s="19"/>
      <c r="T130" s="19"/>
      <c r="U130" s="19"/>
      <c r="V130" s="19"/>
    </row>
    <row r="131" spans="1:22" ht="30.95" customHeight="1" x14ac:dyDescent="0.25">
      <c r="A131" s="1"/>
      <c r="B131" s="68">
        <v>22</v>
      </c>
      <c r="C131" s="68" t="s">
        <v>685</v>
      </c>
      <c r="D131" s="68" t="s">
        <v>21</v>
      </c>
      <c r="E131" s="68"/>
      <c r="F131" s="18">
        <v>46</v>
      </c>
      <c r="G131" s="18"/>
      <c r="H131" s="18"/>
      <c r="I131" s="18">
        <v>22</v>
      </c>
      <c r="J131" s="18"/>
      <c r="K131" s="18">
        <v>24</v>
      </c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5.75" x14ac:dyDescent="0.25">
      <c r="A132" s="1"/>
      <c r="B132" s="68"/>
      <c r="C132" s="68"/>
      <c r="D132" s="19" t="s">
        <v>22</v>
      </c>
      <c r="E132" s="19" t="s">
        <v>23</v>
      </c>
      <c r="F132" s="17">
        <v>0.52</v>
      </c>
      <c r="G132" s="18"/>
      <c r="H132" s="18"/>
      <c r="I132" s="17">
        <v>0.59</v>
      </c>
      <c r="J132" s="18"/>
      <c r="K132" s="17">
        <v>0.46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48" customHeight="1" x14ac:dyDescent="0.25">
      <c r="A133" s="1"/>
      <c r="B133" s="68"/>
      <c r="C133" s="68"/>
      <c r="D133" s="68" t="s">
        <v>24</v>
      </c>
      <c r="E133" s="68"/>
      <c r="F133" s="18">
        <v>24</v>
      </c>
      <c r="G133" s="18"/>
      <c r="H133" s="18"/>
      <c r="I133" s="18">
        <v>13</v>
      </c>
      <c r="J133" s="18"/>
      <c r="K133" s="18">
        <v>11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5.75" x14ac:dyDescent="0.25">
      <c r="A134" s="1"/>
      <c r="B134" s="68"/>
      <c r="C134" s="68"/>
      <c r="D134" s="19" t="s">
        <v>22</v>
      </c>
      <c r="E134" s="19" t="s">
        <v>23</v>
      </c>
      <c r="F134" s="17">
        <v>0.67</v>
      </c>
      <c r="G134" s="18"/>
      <c r="H134" s="18"/>
      <c r="I134" s="17">
        <v>0.92</v>
      </c>
      <c r="J134" s="18"/>
      <c r="K134" s="17">
        <v>0.36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60" customHeight="1" x14ac:dyDescent="0.25">
      <c r="A135" s="1"/>
      <c r="B135" s="68"/>
      <c r="C135" s="68"/>
      <c r="D135" s="68" t="s">
        <v>25</v>
      </c>
      <c r="E135" s="68"/>
      <c r="F135" s="18">
        <v>13</v>
      </c>
      <c r="G135" s="18"/>
      <c r="H135" s="18"/>
      <c r="I135" s="18">
        <v>9</v>
      </c>
      <c r="J135" s="18"/>
      <c r="K135" s="18">
        <v>4</v>
      </c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5.75" x14ac:dyDescent="0.25">
      <c r="A136" s="1"/>
      <c r="B136" s="68"/>
      <c r="C136" s="68"/>
      <c r="D136" s="19" t="s">
        <v>22</v>
      </c>
      <c r="E136" s="19" t="s">
        <v>23</v>
      </c>
      <c r="F136" s="17">
        <v>0.69</v>
      </c>
      <c r="G136" s="18"/>
      <c r="H136" s="18"/>
      <c r="I136" s="17">
        <v>0.67</v>
      </c>
      <c r="J136" s="18"/>
      <c r="K136" s="17">
        <v>0.75</v>
      </c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30.95" customHeight="1" x14ac:dyDescent="0.25">
      <c r="A137" s="1"/>
      <c r="B137" s="68">
        <v>23</v>
      </c>
      <c r="C137" s="68" t="s">
        <v>686</v>
      </c>
      <c r="D137" s="68" t="s">
        <v>21</v>
      </c>
      <c r="E137" s="68"/>
      <c r="F137" s="18">
        <v>16</v>
      </c>
      <c r="G137" s="18"/>
      <c r="H137" s="18"/>
      <c r="I137" s="18">
        <v>16</v>
      </c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5.75" x14ac:dyDescent="0.25">
      <c r="A138" s="1"/>
      <c r="B138" s="68"/>
      <c r="C138" s="68"/>
      <c r="D138" s="19" t="s">
        <v>22</v>
      </c>
      <c r="E138" s="19" t="s">
        <v>23</v>
      </c>
      <c r="F138" s="17">
        <v>0.75</v>
      </c>
      <c r="G138" s="18"/>
      <c r="H138" s="18"/>
      <c r="I138" s="17">
        <v>0.75</v>
      </c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48" customHeight="1" x14ac:dyDescent="0.25">
      <c r="A139" s="1"/>
      <c r="B139" s="68"/>
      <c r="C139" s="68"/>
      <c r="D139" s="68" t="s">
        <v>24</v>
      </c>
      <c r="E139" s="68"/>
      <c r="F139" s="18">
        <v>12</v>
      </c>
      <c r="G139" s="18"/>
      <c r="H139" s="18"/>
      <c r="I139" s="18">
        <v>12</v>
      </c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5.75" x14ac:dyDescent="0.25">
      <c r="A140" s="1"/>
      <c r="B140" s="68"/>
      <c r="C140" s="68"/>
      <c r="D140" s="19" t="s">
        <v>22</v>
      </c>
      <c r="E140" s="19" t="s">
        <v>23</v>
      </c>
      <c r="F140" s="17">
        <v>0.75</v>
      </c>
      <c r="G140" s="18"/>
      <c r="H140" s="18"/>
      <c r="I140" s="17">
        <v>0.75</v>
      </c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60" customHeight="1" x14ac:dyDescent="0.25">
      <c r="A141" s="1"/>
      <c r="B141" s="68"/>
      <c r="C141" s="68"/>
      <c r="D141" s="68" t="s">
        <v>25</v>
      </c>
      <c r="E141" s="68"/>
      <c r="F141" s="18">
        <v>10</v>
      </c>
      <c r="G141" s="18"/>
      <c r="H141" s="18"/>
      <c r="I141" s="18">
        <v>10</v>
      </c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5.75" x14ac:dyDescent="0.25">
      <c r="A142" s="1"/>
      <c r="B142" s="68"/>
      <c r="C142" s="68"/>
      <c r="D142" s="19" t="s">
        <v>22</v>
      </c>
      <c r="E142" s="19" t="s">
        <v>23</v>
      </c>
      <c r="F142" s="17">
        <v>0.3</v>
      </c>
      <c r="G142" s="18"/>
      <c r="H142" s="18"/>
      <c r="I142" s="17">
        <v>0.3</v>
      </c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30.95" customHeight="1" x14ac:dyDescent="0.25">
      <c r="A143" s="1"/>
      <c r="B143" s="68">
        <v>24</v>
      </c>
      <c r="C143" s="68" t="s">
        <v>687</v>
      </c>
      <c r="D143" s="68" t="s">
        <v>21</v>
      </c>
      <c r="E143" s="68"/>
      <c r="F143" s="18">
        <v>49</v>
      </c>
      <c r="G143" s="18"/>
      <c r="H143" s="18"/>
      <c r="I143" s="18">
        <v>29</v>
      </c>
      <c r="J143" s="18"/>
      <c r="K143" s="18">
        <v>15</v>
      </c>
      <c r="L143" s="18"/>
      <c r="M143" s="18">
        <v>3</v>
      </c>
      <c r="N143" s="18"/>
      <c r="O143" s="18"/>
      <c r="P143" s="18">
        <v>2</v>
      </c>
      <c r="Q143" s="18"/>
      <c r="R143" s="18"/>
      <c r="S143" s="18"/>
      <c r="T143" s="18"/>
      <c r="U143" s="18"/>
      <c r="V143" s="18"/>
    </row>
    <row r="144" spans="1:22" ht="15.75" x14ac:dyDescent="0.25">
      <c r="A144" s="1"/>
      <c r="B144" s="68"/>
      <c r="C144" s="68"/>
      <c r="D144" s="19" t="s">
        <v>22</v>
      </c>
      <c r="E144" s="19" t="s">
        <v>23</v>
      </c>
      <c r="F144" s="17">
        <v>0.56999999999999995</v>
      </c>
      <c r="G144" s="18"/>
      <c r="H144" s="18"/>
      <c r="I144" s="17">
        <v>0.55000000000000004</v>
      </c>
      <c r="J144" s="18"/>
      <c r="K144" s="17">
        <v>0.53</v>
      </c>
      <c r="L144" s="18"/>
      <c r="M144" s="17">
        <v>1</v>
      </c>
      <c r="N144" s="18"/>
      <c r="O144" s="18"/>
      <c r="P144" s="17">
        <v>0.5</v>
      </c>
      <c r="Q144" s="18"/>
      <c r="R144" s="18"/>
      <c r="S144" s="18"/>
      <c r="T144" s="18"/>
      <c r="U144" s="18"/>
      <c r="V144" s="18"/>
    </row>
    <row r="145" spans="1:22" ht="48" customHeight="1" x14ac:dyDescent="0.25">
      <c r="A145" s="1"/>
      <c r="B145" s="68"/>
      <c r="C145" s="68"/>
      <c r="D145" s="68" t="s">
        <v>24</v>
      </c>
      <c r="E145" s="68"/>
      <c r="F145" s="18">
        <v>38</v>
      </c>
      <c r="G145" s="18"/>
      <c r="H145" s="18"/>
      <c r="I145" s="18">
        <v>23</v>
      </c>
      <c r="J145" s="18"/>
      <c r="K145" s="18">
        <v>12</v>
      </c>
      <c r="L145" s="18"/>
      <c r="M145" s="18">
        <v>3</v>
      </c>
      <c r="N145" s="18"/>
      <c r="O145" s="18"/>
      <c r="P145" s="18">
        <v>0</v>
      </c>
      <c r="Q145" s="18"/>
      <c r="R145" s="18"/>
      <c r="S145" s="18"/>
      <c r="T145" s="18"/>
      <c r="U145" s="18"/>
      <c r="V145" s="18"/>
    </row>
    <row r="146" spans="1:22" ht="15.75" x14ac:dyDescent="0.25">
      <c r="A146" s="1"/>
      <c r="B146" s="68"/>
      <c r="C146" s="68"/>
      <c r="D146" s="19" t="s">
        <v>22</v>
      </c>
      <c r="E146" s="19" t="s">
        <v>23</v>
      </c>
      <c r="F146" s="17">
        <v>0.66</v>
      </c>
      <c r="G146" s="18"/>
      <c r="H146" s="18"/>
      <c r="I146" s="17">
        <v>0.7</v>
      </c>
      <c r="J146" s="18"/>
      <c r="K146" s="17">
        <v>0.5</v>
      </c>
      <c r="L146" s="18"/>
      <c r="M146" s="17">
        <v>1</v>
      </c>
      <c r="N146" s="18"/>
      <c r="O146" s="18"/>
      <c r="P146" s="17">
        <v>0</v>
      </c>
      <c r="Q146" s="18"/>
      <c r="R146" s="18"/>
      <c r="S146" s="18"/>
      <c r="T146" s="18"/>
      <c r="U146" s="18"/>
      <c r="V146" s="18"/>
    </row>
    <row r="147" spans="1:22" ht="90" customHeight="1" x14ac:dyDescent="0.25">
      <c r="A147" s="1"/>
      <c r="B147" s="68"/>
      <c r="C147" s="68"/>
      <c r="D147" s="68" t="s">
        <v>25</v>
      </c>
      <c r="E147" s="68"/>
      <c r="F147" s="18">
        <v>36</v>
      </c>
      <c r="G147" s="18"/>
      <c r="H147" s="18"/>
      <c r="I147" s="18">
        <v>22</v>
      </c>
      <c r="J147" s="18"/>
      <c r="K147" s="18">
        <v>11</v>
      </c>
      <c r="L147" s="18"/>
      <c r="M147" s="18">
        <v>3</v>
      </c>
      <c r="N147" s="18"/>
      <c r="O147" s="18"/>
      <c r="P147" s="18">
        <v>0</v>
      </c>
      <c r="Q147" s="18"/>
      <c r="R147" s="18"/>
      <c r="S147" s="18"/>
      <c r="T147" s="18"/>
      <c r="U147" s="18"/>
      <c r="V147" s="18"/>
    </row>
    <row r="148" spans="1:22" ht="15.75" x14ac:dyDescent="0.25">
      <c r="A148" s="1"/>
      <c r="B148" s="68"/>
      <c r="C148" s="68"/>
      <c r="D148" s="19" t="s">
        <v>22</v>
      </c>
      <c r="E148" s="19" t="s">
        <v>23</v>
      </c>
      <c r="F148" s="17">
        <v>0.55000000000000004</v>
      </c>
      <c r="G148" s="18"/>
      <c r="H148" s="18"/>
      <c r="I148" s="17">
        <v>0.5</v>
      </c>
      <c r="J148" s="18"/>
      <c r="K148" s="17">
        <v>0.55000000000000004</v>
      </c>
      <c r="L148" s="18"/>
      <c r="M148" s="17">
        <v>1</v>
      </c>
      <c r="N148" s="18"/>
      <c r="O148" s="18"/>
      <c r="P148" s="17">
        <v>0</v>
      </c>
      <c r="Q148" s="18"/>
      <c r="R148" s="18"/>
      <c r="S148" s="18"/>
      <c r="T148" s="18"/>
      <c r="U148" s="18"/>
      <c r="V148" s="18"/>
    </row>
    <row r="149" spans="1:22" ht="30.95" customHeight="1" x14ac:dyDescent="0.25">
      <c r="A149" s="1"/>
      <c r="B149" s="68">
        <v>25</v>
      </c>
      <c r="C149" s="68" t="s">
        <v>688</v>
      </c>
      <c r="D149" s="68" t="s">
        <v>21</v>
      </c>
      <c r="E149" s="68"/>
      <c r="F149" s="18">
        <v>43</v>
      </c>
      <c r="G149" s="18"/>
      <c r="H149" s="18"/>
      <c r="I149" s="18">
        <v>43</v>
      </c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5.75" x14ac:dyDescent="0.25">
      <c r="A150" s="1"/>
      <c r="B150" s="68"/>
      <c r="C150" s="68"/>
      <c r="D150" s="19" t="s">
        <v>22</v>
      </c>
      <c r="E150" s="19" t="s">
        <v>23</v>
      </c>
      <c r="F150" s="17">
        <v>0.65</v>
      </c>
      <c r="G150" s="18"/>
      <c r="H150" s="18"/>
      <c r="I150" s="17">
        <v>0.65</v>
      </c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48" customHeight="1" x14ac:dyDescent="0.25">
      <c r="A151" s="1"/>
      <c r="B151" s="68"/>
      <c r="C151" s="68"/>
      <c r="D151" s="68" t="s">
        <v>24</v>
      </c>
      <c r="E151" s="68"/>
      <c r="F151" s="18">
        <v>34</v>
      </c>
      <c r="G151" s="18"/>
      <c r="H151" s="18"/>
      <c r="I151" s="18">
        <v>34</v>
      </c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5.75" x14ac:dyDescent="0.25">
      <c r="A152" s="1"/>
      <c r="B152" s="68"/>
      <c r="C152" s="68"/>
      <c r="D152" s="19" t="s">
        <v>22</v>
      </c>
      <c r="E152" s="19" t="s">
        <v>23</v>
      </c>
      <c r="F152" s="17">
        <v>0.53</v>
      </c>
      <c r="G152" s="18"/>
      <c r="H152" s="18"/>
      <c r="I152" s="17">
        <v>0.53</v>
      </c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69.75" customHeight="1" x14ac:dyDescent="0.25">
      <c r="A153" s="1"/>
      <c r="B153" s="68"/>
      <c r="C153" s="68"/>
      <c r="D153" s="68" t="s">
        <v>25</v>
      </c>
      <c r="E153" s="68"/>
      <c r="F153" s="18">
        <v>24</v>
      </c>
      <c r="G153" s="18"/>
      <c r="H153" s="18"/>
      <c r="I153" s="18">
        <v>24</v>
      </c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5.75" x14ac:dyDescent="0.25">
      <c r="A154" s="1"/>
      <c r="B154" s="68"/>
      <c r="C154" s="68"/>
      <c r="D154" s="19" t="s">
        <v>22</v>
      </c>
      <c r="E154" s="19" t="s">
        <v>23</v>
      </c>
      <c r="F154" s="46">
        <v>0.21</v>
      </c>
      <c r="G154" s="18"/>
      <c r="H154" s="18"/>
      <c r="I154" s="17">
        <v>0.21</v>
      </c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30.95" customHeight="1" x14ac:dyDescent="0.25">
      <c r="A155" s="1"/>
      <c r="B155" s="68">
        <v>26</v>
      </c>
      <c r="C155" s="68" t="s">
        <v>601</v>
      </c>
      <c r="D155" s="68" t="s">
        <v>21</v>
      </c>
      <c r="E155" s="68"/>
      <c r="F155" s="18">
        <v>15</v>
      </c>
      <c r="G155" s="18"/>
      <c r="H155" s="18"/>
      <c r="I155" s="18">
        <v>15</v>
      </c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5.75" x14ac:dyDescent="0.25">
      <c r="A156" s="1"/>
      <c r="B156" s="68"/>
      <c r="C156" s="68"/>
      <c r="D156" s="19" t="s">
        <v>22</v>
      </c>
      <c r="E156" s="19" t="s">
        <v>23</v>
      </c>
      <c r="F156" s="17">
        <v>0.73</v>
      </c>
      <c r="G156" s="18"/>
      <c r="H156" s="18"/>
      <c r="I156" s="17">
        <v>0.73</v>
      </c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48" customHeight="1" x14ac:dyDescent="0.25">
      <c r="A157" s="1"/>
      <c r="B157" s="68"/>
      <c r="C157" s="68"/>
      <c r="D157" s="68" t="s">
        <v>24</v>
      </c>
      <c r="E157" s="68"/>
      <c r="F157" s="18">
        <v>14</v>
      </c>
      <c r="G157" s="18"/>
      <c r="H157" s="18"/>
      <c r="I157" s="18">
        <v>14</v>
      </c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5.75" x14ac:dyDescent="0.25">
      <c r="A158" s="1"/>
      <c r="B158" s="68"/>
      <c r="C158" s="68"/>
      <c r="D158" s="19" t="s">
        <v>22</v>
      </c>
      <c r="E158" s="19" t="s">
        <v>23</v>
      </c>
      <c r="F158" s="17">
        <v>0.71</v>
      </c>
      <c r="G158" s="18"/>
      <c r="H158" s="18"/>
      <c r="I158" s="17">
        <v>0.71</v>
      </c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78" customHeight="1" x14ac:dyDescent="0.25">
      <c r="A159" s="1"/>
      <c r="B159" s="68"/>
      <c r="C159" s="68"/>
      <c r="D159" s="68" t="s">
        <v>25</v>
      </c>
      <c r="E159" s="68"/>
      <c r="F159" s="18">
        <v>13</v>
      </c>
      <c r="G159" s="18"/>
      <c r="H159" s="18"/>
      <c r="I159" s="18">
        <v>13</v>
      </c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5.75" x14ac:dyDescent="0.25">
      <c r="A160" s="1"/>
      <c r="B160" s="68"/>
      <c r="C160" s="68"/>
      <c r="D160" s="19" t="s">
        <v>22</v>
      </c>
      <c r="E160" s="19" t="s">
        <v>23</v>
      </c>
      <c r="F160" s="17">
        <v>0.31</v>
      </c>
      <c r="G160" s="18"/>
      <c r="H160" s="18"/>
      <c r="I160" s="17">
        <v>0.31</v>
      </c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30.95" customHeight="1" x14ac:dyDescent="0.25">
      <c r="A161" s="1"/>
      <c r="B161" s="68">
        <v>27</v>
      </c>
      <c r="C161" s="68" t="s">
        <v>602</v>
      </c>
      <c r="D161" s="68" t="s">
        <v>21</v>
      </c>
      <c r="E161" s="68"/>
      <c r="F161" s="18">
        <v>15</v>
      </c>
      <c r="G161" s="18"/>
      <c r="H161" s="18"/>
      <c r="I161" s="18">
        <v>15</v>
      </c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5.75" x14ac:dyDescent="0.25">
      <c r="A162" s="1"/>
      <c r="B162" s="68"/>
      <c r="C162" s="68"/>
      <c r="D162" s="19" t="s">
        <v>22</v>
      </c>
      <c r="E162" s="19" t="s">
        <v>23</v>
      </c>
      <c r="F162" s="17">
        <v>0.73</v>
      </c>
      <c r="G162" s="18"/>
      <c r="H162" s="18"/>
      <c r="I162" s="17">
        <v>0.73</v>
      </c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48" customHeight="1" x14ac:dyDescent="0.25">
      <c r="A163" s="1"/>
      <c r="B163" s="68"/>
      <c r="C163" s="68"/>
      <c r="D163" s="68" t="s">
        <v>24</v>
      </c>
      <c r="E163" s="68"/>
      <c r="F163" s="18">
        <v>14</v>
      </c>
      <c r="G163" s="18"/>
      <c r="H163" s="18"/>
      <c r="I163" s="18">
        <v>14</v>
      </c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5.75" x14ac:dyDescent="0.25">
      <c r="A164" s="1"/>
      <c r="B164" s="68"/>
      <c r="C164" s="68"/>
      <c r="D164" s="19" t="s">
        <v>22</v>
      </c>
      <c r="E164" s="19" t="s">
        <v>23</v>
      </c>
      <c r="F164" s="17">
        <v>0.71</v>
      </c>
      <c r="G164" s="18"/>
      <c r="H164" s="18"/>
      <c r="I164" s="17">
        <v>0.71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60" customHeight="1" x14ac:dyDescent="0.25">
      <c r="A165" s="1"/>
      <c r="B165" s="68"/>
      <c r="C165" s="68"/>
      <c r="D165" s="68" t="s">
        <v>25</v>
      </c>
      <c r="E165" s="68"/>
      <c r="F165" s="18">
        <v>13</v>
      </c>
      <c r="G165" s="18"/>
      <c r="H165" s="18"/>
      <c r="I165" s="18">
        <v>13</v>
      </c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5.75" x14ac:dyDescent="0.25">
      <c r="A166" s="1"/>
      <c r="B166" s="68"/>
      <c r="C166" s="68"/>
      <c r="D166" s="19" t="s">
        <v>22</v>
      </c>
      <c r="E166" s="19" t="s">
        <v>23</v>
      </c>
      <c r="F166" s="17">
        <v>0.31</v>
      </c>
      <c r="G166" s="18"/>
      <c r="H166" s="18"/>
      <c r="I166" s="17">
        <v>0.31</v>
      </c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30.95" customHeight="1" x14ac:dyDescent="0.25">
      <c r="A167" s="1"/>
      <c r="B167" s="68">
        <v>28</v>
      </c>
      <c r="C167" s="68" t="s">
        <v>689</v>
      </c>
      <c r="D167" s="68" t="s">
        <v>21</v>
      </c>
      <c r="E167" s="68"/>
      <c r="F167" s="18"/>
      <c r="G167" s="19"/>
      <c r="H167" s="19"/>
      <c r="I167" s="18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5.75" x14ac:dyDescent="0.25">
      <c r="A168" s="1"/>
      <c r="B168" s="68"/>
      <c r="C168" s="68"/>
      <c r="D168" s="19" t="s">
        <v>22</v>
      </c>
      <c r="E168" s="19" t="s">
        <v>23</v>
      </c>
      <c r="F168" s="17"/>
      <c r="G168" s="19"/>
      <c r="H168" s="19"/>
      <c r="I168" s="17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48" customHeight="1" x14ac:dyDescent="0.25">
      <c r="A169" s="1"/>
      <c r="B169" s="68"/>
      <c r="C169" s="68"/>
      <c r="D169" s="68" t="s">
        <v>24</v>
      </c>
      <c r="E169" s="68"/>
      <c r="F169" s="18"/>
      <c r="G169" s="19"/>
      <c r="H169" s="19"/>
      <c r="I169" s="18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5.75" x14ac:dyDescent="0.25">
      <c r="A170" s="1"/>
      <c r="B170" s="68"/>
      <c r="C170" s="68"/>
      <c r="D170" s="19" t="s">
        <v>22</v>
      </c>
      <c r="E170" s="19" t="s">
        <v>23</v>
      </c>
      <c r="F170" s="17"/>
      <c r="G170" s="19"/>
      <c r="H170" s="19"/>
      <c r="I170" s="17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60" customHeight="1" x14ac:dyDescent="0.25">
      <c r="A171" s="1"/>
      <c r="B171" s="68"/>
      <c r="C171" s="68"/>
      <c r="D171" s="68" t="s">
        <v>25</v>
      </c>
      <c r="E171" s="68"/>
      <c r="F171" s="18"/>
      <c r="G171" s="19"/>
      <c r="H171" s="19"/>
      <c r="I171" s="18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5.75" x14ac:dyDescent="0.25">
      <c r="A172" s="1"/>
      <c r="B172" s="68"/>
      <c r="C172" s="68"/>
      <c r="D172" s="19" t="s">
        <v>22</v>
      </c>
      <c r="E172" s="19" t="s">
        <v>23</v>
      </c>
      <c r="F172" s="17"/>
      <c r="G172" s="19"/>
      <c r="H172" s="19"/>
      <c r="I172" s="17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30.95" customHeight="1" x14ac:dyDescent="0.25">
      <c r="A173" s="1"/>
      <c r="B173" s="68">
        <v>29</v>
      </c>
      <c r="C173" s="68" t="s">
        <v>690</v>
      </c>
      <c r="D173" s="68" t="s">
        <v>21</v>
      </c>
      <c r="E173" s="68"/>
      <c r="F173" s="19">
        <v>60</v>
      </c>
      <c r="G173" s="19"/>
      <c r="H173" s="19"/>
      <c r="I173" s="19">
        <v>60</v>
      </c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5.75" x14ac:dyDescent="0.25">
      <c r="A174" s="1"/>
      <c r="B174" s="68"/>
      <c r="C174" s="68"/>
      <c r="D174" s="19" t="s">
        <v>22</v>
      </c>
      <c r="E174" s="19" t="s">
        <v>23</v>
      </c>
      <c r="F174" s="6" t="s">
        <v>97</v>
      </c>
      <c r="G174" s="19"/>
      <c r="H174" s="19"/>
      <c r="I174" s="6" t="s">
        <v>97</v>
      </c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48" customHeight="1" x14ac:dyDescent="0.25">
      <c r="A175" s="1"/>
      <c r="B175" s="68"/>
      <c r="C175" s="68"/>
      <c r="D175" s="68" t="s">
        <v>24</v>
      </c>
      <c r="E175" s="68"/>
      <c r="F175" s="19">
        <v>32</v>
      </c>
      <c r="G175" s="19"/>
      <c r="H175" s="19"/>
      <c r="I175" s="19">
        <v>32</v>
      </c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5.75" x14ac:dyDescent="0.25">
      <c r="A176" s="1"/>
      <c r="B176" s="68"/>
      <c r="C176" s="68"/>
      <c r="D176" s="19" t="s">
        <v>22</v>
      </c>
      <c r="E176" s="19" t="s">
        <v>23</v>
      </c>
      <c r="F176" s="2" t="s">
        <v>96</v>
      </c>
      <c r="G176" s="19"/>
      <c r="H176" s="19"/>
      <c r="I176" s="2" t="s">
        <v>96</v>
      </c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60" customHeight="1" x14ac:dyDescent="0.25">
      <c r="A177" s="1"/>
      <c r="B177" s="68"/>
      <c r="C177" s="68"/>
      <c r="D177" s="68" t="s">
        <v>25</v>
      </c>
      <c r="E177" s="68"/>
      <c r="F177" s="27">
        <v>9</v>
      </c>
      <c r="G177" s="19"/>
      <c r="H177" s="19"/>
      <c r="I177" s="27">
        <v>9</v>
      </c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5.75" x14ac:dyDescent="0.25">
      <c r="A178" s="1"/>
      <c r="B178" s="68"/>
      <c r="C178" s="68"/>
      <c r="D178" s="19" t="s">
        <v>22</v>
      </c>
      <c r="E178" s="19" t="s">
        <v>23</v>
      </c>
      <c r="F178" s="6" t="s">
        <v>95</v>
      </c>
      <c r="G178" s="19"/>
      <c r="H178" s="19"/>
      <c r="I178" s="6" t="s">
        <v>95</v>
      </c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</row>
    <row r="179" spans="1:22" ht="30.95" customHeight="1" x14ac:dyDescent="0.25">
      <c r="A179" s="1"/>
      <c r="B179" s="69">
        <v>30</v>
      </c>
      <c r="C179" s="69" t="s">
        <v>691</v>
      </c>
      <c r="D179" s="69" t="s">
        <v>21</v>
      </c>
      <c r="E179" s="69"/>
      <c r="F179" s="43">
        <v>159</v>
      </c>
      <c r="G179" s="19"/>
      <c r="H179" s="19"/>
      <c r="I179" s="19">
        <v>78</v>
      </c>
      <c r="J179" s="19"/>
      <c r="K179" s="19">
        <v>81</v>
      </c>
      <c r="L179" s="19"/>
      <c r="M179" s="19"/>
      <c r="N179" s="19"/>
      <c r="O179" s="18"/>
      <c r="P179" s="19"/>
      <c r="Q179" s="19"/>
      <c r="R179" s="19"/>
      <c r="S179" s="19"/>
      <c r="T179" s="19"/>
      <c r="U179" s="19"/>
      <c r="V179" s="19"/>
    </row>
    <row r="180" spans="1:22" ht="15.75" x14ac:dyDescent="0.25">
      <c r="A180" s="1"/>
      <c r="B180" s="69"/>
      <c r="C180" s="69"/>
      <c r="D180" s="18" t="s">
        <v>22</v>
      </c>
      <c r="E180" s="18" t="s">
        <v>23</v>
      </c>
      <c r="F180" s="44">
        <v>52.2</v>
      </c>
      <c r="G180" s="19"/>
      <c r="H180" s="19"/>
      <c r="I180" s="19">
        <v>51.28</v>
      </c>
      <c r="J180" s="19"/>
      <c r="K180" s="19">
        <v>53.09</v>
      </c>
      <c r="L180" s="19"/>
      <c r="M180" s="19"/>
      <c r="N180" s="19"/>
      <c r="O180" s="18"/>
      <c r="P180" s="19"/>
      <c r="Q180" s="19"/>
      <c r="R180" s="19"/>
      <c r="S180" s="19"/>
      <c r="T180" s="19"/>
      <c r="U180" s="19"/>
      <c r="V180" s="19"/>
    </row>
    <row r="181" spans="1:22" ht="48" customHeight="1" x14ac:dyDescent="0.25">
      <c r="A181" s="1"/>
      <c r="B181" s="69"/>
      <c r="C181" s="69"/>
      <c r="D181" s="69" t="s">
        <v>24</v>
      </c>
      <c r="E181" s="69"/>
      <c r="F181" s="43">
        <v>152</v>
      </c>
      <c r="G181" s="19"/>
      <c r="H181" s="19"/>
      <c r="I181" s="43">
        <v>76</v>
      </c>
      <c r="J181" s="19"/>
      <c r="K181" s="19">
        <v>76</v>
      </c>
      <c r="L181" s="19"/>
      <c r="M181" s="19"/>
      <c r="N181" s="19"/>
      <c r="O181" s="18"/>
      <c r="P181" s="19"/>
      <c r="Q181" s="19"/>
      <c r="R181" s="19"/>
      <c r="S181" s="19"/>
      <c r="T181" s="19"/>
      <c r="U181" s="19"/>
      <c r="V181" s="19"/>
    </row>
    <row r="182" spans="1:22" ht="15.75" x14ac:dyDescent="0.25">
      <c r="A182" s="1"/>
      <c r="B182" s="69"/>
      <c r="C182" s="69"/>
      <c r="D182" s="18" t="s">
        <v>22</v>
      </c>
      <c r="E182" s="18" t="s">
        <v>23</v>
      </c>
      <c r="F182" s="43">
        <v>81.97</v>
      </c>
      <c r="G182" s="19"/>
      <c r="H182" s="19"/>
      <c r="I182" s="43">
        <v>56.58</v>
      </c>
      <c r="J182" s="19"/>
      <c r="K182" s="19">
        <v>47.37</v>
      </c>
      <c r="L182" s="19"/>
      <c r="M182" s="19"/>
      <c r="N182" s="19"/>
      <c r="O182" s="18"/>
      <c r="P182" s="19"/>
      <c r="Q182" s="19"/>
      <c r="R182" s="19"/>
      <c r="S182" s="19"/>
      <c r="T182" s="19"/>
      <c r="U182" s="19"/>
      <c r="V182" s="19"/>
    </row>
    <row r="183" spans="1:22" ht="76.5" customHeight="1" x14ac:dyDescent="0.25">
      <c r="A183" s="1"/>
      <c r="B183" s="69"/>
      <c r="C183" s="69"/>
      <c r="D183" s="69" t="s">
        <v>25</v>
      </c>
      <c r="E183" s="69"/>
      <c r="F183" s="43">
        <v>176</v>
      </c>
      <c r="G183" s="19"/>
      <c r="H183" s="19"/>
      <c r="I183" s="43">
        <v>113</v>
      </c>
      <c r="J183" s="19"/>
      <c r="K183" s="19">
        <v>63</v>
      </c>
      <c r="L183" s="19"/>
      <c r="M183" s="19"/>
      <c r="N183" s="19"/>
      <c r="O183" s="18"/>
      <c r="P183" s="19"/>
      <c r="Q183" s="19"/>
      <c r="R183" s="19"/>
      <c r="S183" s="19"/>
      <c r="T183" s="19"/>
      <c r="U183" s="19"/>
      <c r="V183" s="19"/>
    </row>
    <row r="184" spans="1:22" ht="15.75" x14ac:dyDescent="0.25">
      <c r="A184" s="1"/>
      <c r="B184" s="69"/>
      <c r="C184" s="69"/>
      <c r="D184" s="18" t="s">
        <v>22</v>
      </c>
      <c r="E184" s="18" t="s">
        <v>23</v>
      </c>
      <c r="F184" s="43">
        <v>46.59</v>
      </c>
      <c r="G184" s="19"/>
      <c r="H184" s="19"/>
      <c r="I184" s="43">
        <v>29.2</v>
      </c>
      <c r="J184" s="19"/>
      <c r="K184" s="19">
        <v>77.78</v>
      </c>
      <c r="L184" s="19"/>
      <c r="M184" s="19"/>
      <c r="N184" s="19"/>
      <c r="O184" s="18"/>
      <c r="P184" s="19"/>
      <c r="Q184" s="19"/>
      <c r="R184" s="19"/>
      <c r="S184" s="19"/>
      <c r="T184" s="19"/>
      <c r="U184" s="19"/>
      <c r="V184" s="19"/>
    </row>
    <row r="185" spans="1:22" ht="30.95" customHeight="1" x14ac:dyDescent="0.25">
      <c r="A185" s="1"/>
      <c r="B185" s="68">
        <v>31</v>
      </c>
      <c r="C185" s="68" t="s">
        <v>692</v>
      </c>
      <c r="D185" s="68" t="s">
        <v>21</v>
      </c>
      <c r="E185" s="68"/>
      <c r="F185" s="45">
        <v>68</v>
      </c>
      <c r="G185" s="19"/>
      <c r="H185" s="19"/>
      <c r="I185" s="19">
        <v>52</v>
      </c>
      <c r="J185" s="19"/>
      <c r="K185" s="19">
        <v>16</v>
      </c>
      <c r="L185" s="19"/>
      <c r="M185" s="19"/>
      <c r="N185" s="19"/>
      <c r="O185" s="18"/>
      <c r="P185" s="19"/>
      <c r="Q185" s="19"/>
      <c r="R185" s="19"/>
      <c r="S185" s="19"/>
      <c r="T185" s="19"/>
      <c r="U185" s="19"/>
      <c r="V185" s="19"/>
    </row>
    <row r="186" spans="1:22" ht="15.75" x14ac:dyDescent="0.25">
      <c r="A186" s="1"/>
      <c r="B186" s="68"/>
      <c r="C186" s="68"/>
      <c r="D186" s="19" t="s">
        <v>22</v>
      </c>
      <c r="E186" s="19" t="s">
        <v>23</v>
      </c>
      <c r="F186" s="19">
        <v>51.47</v>
      </c>
      <c r="G186" s="19"/>
      <c r="H186" s="19"/>
      <c r="I186" s="19">
        <v>59.62</v>
      </c>
      <c r="J186" s="19"/>
      <c r="K186" s="19">
        <v>25</v>
      </c>
      <c r="L186" s="19"/>
      <c r="M186" s="19"/>
      <c r="N186" s="19"/>
      <c r="O186" s="18"/>
      <c r="P186" s="19"/>
      <c r="Q186" s="19"/>
      <c r="R186" s="19"/>
      <c r="S186" s="19"/>
      <c r="T186" s="19"/>
      <c r="U186" s="19"/>
      <c r="V186" s="19"/>
    </row>
    <row r="187" spans="1:22" ht="48" customHeight="1" x14ac:dyDescent="0.25">
      <c r="A187" s="1"/>
      <c r="B187" s="68"/>
      <c r="C187" s="68"/>
      <c r="D187" s="68" t="s">
        <v>24</v>
      </c>
      <c r="E187" s="68"/>
      <c r="F187" s="19">
        <v>64</v>
      </c>
      <c r="G187" s="19"/>
      <c r="H187" s="19"/>
      <c r="I187" s="19">
        <v>54</v>
      </c>
      <c r="J187" s="19"/>
      <c r="K187" s="19">
        <v>10</v>
      </c>
      <c r="L187" s="19"/>
      <c r="M187" s="19"/>
      <c r="N187" s="19"/>
      <c r="O187" s="18"/>
      <c r="P187" s="19"/>
      <c r="Q187" s="19"/>
      <c r="R187" s="19"/>
      <c r="S187" s="19"/>
      <c r="T187" s="19"/>
      <c r="U187" s="19"/>
      <c r="V187" s="19"/>
    </row>
    <row r="188" spans="1:22" ht="15.75" x14ac:dyDescent="0.25">
      <c r="A188" s="1"/>
      <c r="B188" s="68"/>
      <c r="C188" s="68"/>
      <c r="D188" s="19" t="s">
        <v>22</v>
      </c>
      <c r="E188" s="19" t="s">
        <v>23</v>
      </c>
      <c r="F188" s="19">
        <v>45.31</v>
      </c>
      <c r="G188" s="19"/>
      <c r="H188" s="19"/>
      <c r="I188" s="19">
        <v>46.3</v>
      </c>
      <c r="J188" s="19"/>
      <c r="K188" s="19">
        <v>40</v>
      </c>
      <c r="L188" s="19"/>
      <c r="M188" s="19"/>
      <c r="N188" s="19"/>
      <c r="O188" s="18"/>
      <c r="P188" s="19"/>
      <c r="Q188" s="19"/>
      <c r="R188" s="19"/>
      <c r="S188" s="19"/>
      <c r="T188" s="19"/>
      <c r="U188" s="19"/>
      <c r="V188" s="19"/>
    </row>
    <row r="189" spans="1:22" ht="60" customHeight="1" x14ac:dyDescent="0.25">
      <c r="A189" s="1"/>
      <c r="B189" s="68"/>
      <c r="C189" s="68"/>
      <c r="D189" s="68" t="s">
        <v>25</v>
      </c>
      <c r="E189" s="68"/>
      <c r="F189" s="19">
        <v>65</v>
      </c>
      <c r="G189" s="19"/>
      <c r="H189" s="19"/>
      <c r="I189" s="19">
        <v>56</v>
      </c>
      <c r="J189" s="19"/>
      <c r="K189" s="19">
        <v>9</v>
      </c>
      <c r="L189" s="19"/>
      <c r="M189" s="19"/>
      <c r="N189" s="19"/>
      <c r="O189" s="18"/>
      <c r="P189" s="19"/>
      <c r="Q189" s="19"/>
      <c r="R189" s="19"/>
      <c r="S189" s="19"/>
      <c r="T189" s="19"/>
      <c r="U189" s="19"/>
      <c r="V189" s="19"/>
    </row>
    <row r="190" spans="1:22" ht="15.75" x14ac:dyDescent="0.25">
      <c r="A190" s="1"/>
      <c r="B190" s="68"/>
      <c r="C190" s="68"/>
      <c r="D190" s="19" t="s">
        <v>22</v>
      </c>
      <c r="E190" s="19" t="s">
        <v>23</v>
      </c>
      <c r="F190" s="19">
        <v>24.62</v>
      </c>
      <c r="G190" s="19"/>
      <c r="H190" s="19"/>
      <c r="I190" s="19">
        <v>19.64</v>
      </c>
      <c r="J190" s="19"/>
      <c r="K190" s="19">
        <v>55.56</v>
      </c>
      <c r="L190" s="19"/>
      <c r="M190" s="19"/>
      <c r="N190" s="19"/>
      <c r="O190" s="18"/>
      <c r="P190" s="19"/>
      <c r="Q190" s="19"/>
      <c r="R190" s="19"/>
      <c r="S190" s="19"/>
      <c r="T190" s="19"/>
      <c r="U190" s="19"/>
      <c r="V190" s="19"/>
    </row>
    <row r="191" spans="1:22" ht="30.95" customHeight="1" x14ac:dyDescent="0.25">
      <c r="A191" s="1"/>
      <c r="B191" s="68">
        <v>32</v>
      </c>
      <c r="C191" s="68" t="s">
        <v>693</v>
      </c>
      <c r="D191" s="68" t="s">
        <v>21</v>
      </c>
      <c r="E191" s="68"/>
      <c r="F191" s="45">
        <v>79</v>
      </c>
      <c r="G191" s="19"/>
      <c r="H191" s="19"/>
      <c r="I191" s="19">
        <v>79</v>
      </c>
      <c r="J191" s="19"/>
      <c r="K191" s="19"/>
      <c r="L191" s="19"/>
      <c r="M191" s="19"/>
      <c r="N191" s="19"/>
      <c r="O191" s="18"/>
      <c r="P191" s="18"/>
      <c r="Q191" s="19"/>
      <c r="R191" s="19"/>
      <c r="S191" s="19"/>
      <c r="T191" s="19"/>
      <c r="U191" s="19"/>
      <c r="V191" s="19"/>
    </row>
    <row r="192" spans="1:22" ht="15.75" x14ac:dyDescent="0.25">
      <c r="A192" s="1"/>
      <c r="B192" s="68"/>
      <c r="C192" s="68"/>
      <c r="D192" s="19" t="s">
        <v>22</v>
      </c>
      <c r="E192" s="19" t="s">
        <v>23</v>
      </c>
      <c r="F192" s="19">
        <v>24.05</v>
      </c>
      <c r="G192" s="19"/>
      <c r="H192" s="19"/>
      <c r="I192" s="19">
        <v>24.05</v>
      </c>
      <c r="J192" s="19"/>
      <c r="K192" s="19"/>
      <c r="L192" s="19"/>
      <c r="M192" s="19"/>
      <c r="N192" s="19"/>
      <c r="O192" s="18"/>
      <c r="P192" s="18"/>
      <c r="Q192" s="19"/>
      <c r="R192" s="19"/>
      <c r="S192" s="19"/>
      <c r="T192" s="19"/>
      <c r="U192" s="19"/>
      <c r="V192" s="19"/>
    </row>
    <row r="193" spans="1:22" ht="48" customHeight="1" x14ac:dyDescent="0.25">
      <c r="A193" s="1"/>
      <c r="B193" s="68"/>
      <c r="C193" s="68"/>
      <c r="D193" s="68" t="s">
        <v>24</v>
      </c>
      <c r="E193" s="68"/>
      <c r="F193" s="19">
        <v>79</v>
      </c>
      <c r="G193" s="19"/>
      <c r="H193" s="19"/>
      <c r="I193" s="19">
        <v>79</v>
      </c>
      <c r="J193" s="19"/>
      <c r="K193" s="19"/>
      <c r="L193" s="19"/>
      <c r="M193" s="19"/>
      <c r="N193" s="19"/>
      <c r="O193" s="18"/>
      <c r="P193" s="19"/>
      <c r="Q193" s="19"/>
      <c r="R193" s="19"/>
      <c r="S193" s="19"/>
      <c r="T193" s="19"/>
      <c r="U193" s="19"/>
      <c r="V193" s="19"/>
    </row>
    <row r="194" spans="1:22" ht="15.75" x14ac:dyDescent="0.25">
      <c r="A194" s="1"/>
      <c r="B194" s="68"/>
      <c r="C194" s="68"/>
      <c r="D194" s="19" t="s">
        <v>22</v>
      </c>
      <c r="E194" s="19" t="s">
        <v>23</v>
      </c>
      <c r="F194" s="19">
        <v>60.76</v>
      </c>
      <c r="G194" s="19"/>
      <c r="H194" s="19"/>
      <c r="I194" s="19">
        <v>60.76</v>
      </c>
      <c r="J194" s="19"/>
      <c r="K194" s="19"/>
      <c r="L194" s="19"/>
      <c r="M194" s="19"/>
      <c r="N194" s="19"/>
      <c r="O194" s="18"/>
      <c r="P194" s="19"/>
      <c r="Q194" s="19"/>
      <c r="R194" s="19"/>
      <c r="S194" s="19"/>
      <c r="T194" s="19"/>
      <c r="U194" s="19"/>
      <c r="V194" s="19"/>
    </row>
    <row r="195" spans="1:22" ht="60" customHeight="1" x14ac:dyDescent="0.25">
      <c r="A195" s="1"/>
      <c r="B195" s="68"/>
      <c r="C195" s="68"/>
      <c r="D195" s="68" t="s">
        <v>25</v>
      </c>
      <c r="E195" s="68"/>
      <c r="F195" s="19">
        <v>87</v>
      </c>
      <c r="G195" s="19"/>
      <c r="H195" s="19"/>
      <c r="I195" s="19">
        <v>87</v>
      </c>
      <c r="J195" s="19"/>
      <c r="K195" s="19"/>
      <c r="L195" s="19"/>
      <c r="M195" s="19"/>
      <c r="N195" s="19"/>
      <c r="O195" s="18"/>
      <c r="P195" s="19"/>
      <c r="Q195" s="19"/>
      <c r="R195" s="19"/>
      <c r="S195" s="19"/>
      <c r="T195" s="19"/>
      <c r="U195" s="19"/>
      <c r="V195" s="19"/>
    </row>
    <row r="196" spans="1:22" ht="15.75" x14ac:dyDescent="0.25">
      <c r="A196" s="1"/>
      <c r="B196" s="68"/>
      <c r="C196" s="68"/>
      <c r="D196" s="19" t="s">
        <v>22</v>
      </c>
      <c r="E196" s="19" t="s">
        <v>23</v>
      </c>
      <c r="F196" s="19">
        <v>26.44</v>
      </c>
      <c r="G196" s="19"/>
      <c r="H196" s="19"/>
      <c r="I196" s="19">
        <v>26.44</v>
      </c>
      <c r="J196" s="19"/>
      <c r="K196" s="19"/>
      <c r="L196" s="19"/>
      <c r="M196" s="19"/>
      <c r="N196" s="19"/>
      <c r="O196" s="18"/>
      <c r="P196" s="19"/>
      <c r="Q196" s="19"/>
      <c r="R196" s="19"/>
      <c r="S196" s="19"/>
      <c r="T196" s="19"/>
      <c r="U196" s="19"/>
      <c r="V196" s="19"/>
    </row>
    <row r="197" spans="1:22" ht="30.95" customHeight="1" x14ac:dyDescent="0.25">
      <c r="A197" s="1"/>
      <c r="B197" s="68">
        <v>33</v>
      </c>
      <c r="C197" s="68" t="s">
        <v>694</v>
      </c>
      <c r="D197" s="68" t="s">
        <v>21</v>
      </c>
      <c r="E197" s="68"/>
      <c r="F197" s="18">
        <v>33</v>
      </c>
      <c r="G197" s="18"/>
      <c r="H197" s="18"/>
      <c r="I197" s="18">
        <v>33</v>
      </c>
      <c r="J197" s="9"/>
      <c r="K197" s="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</row>
    <row r="198" spans="1:22" ht="15.75" x14ac:dyDescent="0.25">
      <c r="A198" s="1"/>
      <c r="B198" s="68"/>
      <c r="C198" s="68"/>
      <c r="D198" s="19" t="s">
        <v>22</v>
      </c>
      <c r="E198" s="19" t="s">
        <v>23</v>
      </c>
      <c r="F198" s="18" t="s">
        <v>632</v>
      </c>
      <c r="G198" s="18"/>
      <c r="H198" s="18"/>
      <c r="I198" s="18" t="s">
        <v>632</v>
      </c>
      <c r="J198" s="9"/>
      <c r="K198" s="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</row>
    <row r="199" spans="1:22" ht="48" customHeight="1" x14ac:dyDescent="0.25">
      <c r="A199" s="1"/>
      <c r="B199" s="68"/>
      <c r="C199" s="68"/>
      <c r="D199" s="68" t="s">
        <v>24</v>
      </c>
      <c r="E199" s="68"/>
      <c r="F199" s="18">
        <v>26</v>
      </c>
      <c r="G199" s="18"/>
      <c r="H199" s="18"/>
      <c r="I199" s="18">
        <v>26</v>
      </c>
      <c r="J199" s="9"/>
      <c r="K199" s="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</row>
    <row r="200" spans="1:22" ht="15.75" x14ac:dyDescent="0.25">
      <c r="A200" s="1"/>
      <c r="B200" s="68"/>
      <c r="C200" s="68"/>
      <c r="D200" s="19" t="s">
        <v>22</v>
      </c>
      <c r="E200" s="19" t="s">
        <v>23</v>
      </c>
      <c r="F200" s="18" t="s">
        <v>633</v>
      </c>
      <c r="G200" s="18"/>
      <c r="H200" s="18"/>
      <c r="I200" s="18" t="s">
        <v>633</v>
      </c>
      <c r="J200" s="9"/>
      <c r="K200" s="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</row>
    <row r="201" spans="1:22" ht="60" customHeight="1" x14ac:dyDescent="0.25">
      <c r="A201" s="1"/>
      <c r="B201" s="68"/>
      <c r="C201" s="68"/>
      <c r="D201" s="68" t="s">
        <v>25</v>
      </c>
      <c r="E201" s="68"/>
      <c r="F201" s="18">
        <v>20</v>
      </c>
      <c r="G201" s="18"/>
      <c r="H201" s="18"/>
      <c r="I201" s="18">
        <v>20</v>
      </c>
      <c r="J201" s="9"/>
      <c r="K201" s="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</row>
    <row r="202" spans="1:22" ht="15.75" x14ac:dyDescent="0.25">
      <c r="A202" s="1"/>
      <c r="B202" s="68"/>
      <c r="C202" s="68"/>
      <c r="D202" s="19" t="s">
        <v>22</v>
      </c>
      <c r="E202" s="19" t="s">
        <v>23</v>
      </c>
      <c r="F202" s="18" t="s">
        <v>353</v>
      </c>
      <c r="G202" s="18"/>
      <c r="H202" s="18"/>
      <c r="I202" s="18" t="s">
        <v>353</v>
      </c>
      <c r="J202" s="9"/>
      <c r="K202" s="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</row>
    <row r="203" spans="1:22" ht="30.95" customHeight="1" x14ac:dyDescent="0.25">
      <c r="A203" s="1"/>
      <c r="B203" s="68">
        <v>34</v>
      </c>
      <c r="C203" s="68" t="s">
        <v>611</v>
      </c>
      <c r="D203" s="68" t="s">
        <v>21</v>
      </c>
      <c r="E203" s="68"/>
      <c r="F203" s="19">
        <v>76</v>
      </c>
      <c r="G203" s="19"/>
      <c r="H203" s="19"/>
      <c r="I203" s="19">
        <v>76</v>
      </c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</row>
    <row r="204" spans="1:22" ht="15.75" x14ac:dyDescent="0.25">
      <c r="A204" s="1"/>
      <c r="B204" s="68"/>
      <c r="C204" s="68"/>
      <c r="D204" s="19" t="s">
        <v>22</v>
      </c>
      <c r="E204" s="19" t="s">
        <v>23</v>
      </c>
      <c r="F204" s="19" t="s">
        <v>608</v>
      </c>
      <c r="G204" s="19"/>
      <c r="H204" s="19"/>
      <c r="I204" s="19" t="s">
        <v>608</v>
      </c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</row>
    <row r="205" spans="1:22" ht="48" customHeight="1" x14ac:dyDescent="0.25">
      <c r="A205" s="1"/>
      <c r="B205" s="68"/>
      <c r="C205" s="68"/>
      <c r="D205" s="68" t="s">
        <v>24</v>
      </c>
      <c r="E205" s="68"/>
      <c r="F205" s="19">
        <v>75</v>
      </c>
      <c r="G205" s="19"/>
      <c r="H205" s="19"/>
      <c r="I205" s="19">
        <v>75</v>
      </c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</row>
    <row r="206" spans="1:22" ht="15.75" x14ac:dyDescent="0.25">
      <c r="A206" s="1"/>
      <c r="B206" s="68"/>
      <c r="C206" s="68"/>
      <c r="D206" s="19" t="s">
        <v>22</v>
      </c>
      <c r="E206" s="19" t="s">
        <v>23</v>
      </c>
      <c r="F206" s="19" t="s">
        <v>609</v>
      </c>
      <c r="G206" s="19"/>
      <c r="H206" s="19"/>
      <c r="I206" s="19" t="s">
        <v>609</v>
      </c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</row>
    <row r="207" spans="1:22" ht="60" customHeight="1" x14ac:dyDescent="0.25">
      <c r="A207" s="1"/>
      <c r="B207" s="68"/>
      <c r="C207" s="68"/>
      <c r="D207" s="68" t="s">
        <v>25</v>
      </c>
      <c r="E207" s="68"/>
      <c r="F207" s="19">
        <v>86</v>
      </c>
      <c r="G207" s="19"/>
      <c r="H207" s="19"/>
      <c r="I207" s="19">
        <v>86</v>
      </c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</row>
    <row r="208" spans="1:22" ht="16.5" thickBot="1" x14ac:dyDescent="0.3">
      <c r="A208" s="1"/>
      <c r="B208" s="68"/>
      <c r="C208" s="68"/>
      <c r="D208" s="19" t="s">
        <v>22</v>
      </c>
      <c r="E208" s="19" t="s">
        <v>23</v>
      </c>
      <c r="F208" s="19" t="s">
        <v>610</v>
      </c>
      <c r="G208" s="19"/>
      <c r="H208" s="19"/>
      <c r="I208" s="19" t="s">
        <v>610</v>
      </c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</row>
    <row r="209" spans="1:22" ht="30.95" customHeight="1" x14ac:dyDescent="0.25">
      <c r="A209" s="1"/>
      <c r="B209" s="70">
        <v>35</v>
      </c>
      <c r="C209" s="70" t="s">
        <v>695</v>
      </c>
      <c r="D209" s="73" t="s">
        <v>21</v>
      </c>
      <c r="E209" s="83"/>
      <c r="F209" s="34">
        <v>23</v>
      </c>
      <c r="G209" s="34"/>
      <c r="H209" s="34"/>
      <c r="I209" s="34">
        <v>23</v>
      </c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5"/>
    </row>
    <row r="210" spans="1:22" ht="15.75" x14ac:dyDescent="0.25">
      <c r="A210" s="1"/>
      <c r="B210" s="76"/>
      <c r="C210" s="76"/>
      <c r="D210" s="19" t="s">
        <v>22</v>
      </c>
      <c r="E210" s="19" t="s">
        <v>23</v>
      </c>
      <c r="F210" s="26" t="s">
        <v>615</v>
      </c>
      <c r="G210" s="26"/>
      <c r="H210" s="26"/>
      <c r="I210" s="26" t="s">
        <v>615</v>
      </c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37"/>
    </row>
    <row r="211" spans="1:22" ht="48" customHeight="1" x14ac:dyDescent="0.25">
      <c r="A211" s="1"/>
      <c r="B211" s="76"/>
      <c r="C211" s="76"/>
      <c r="D211" s="73" t="s">
        <v>24</v>
      </c>
      <c r="E211" s="83"/>
      <c r="F211" s="26">
        <v>26</v>
      </c>
      <c r="G211" s="26"/>
      <c r="H211" s="26"/>
      <c r="I211" s="26">
        <v>26</v>
      </c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37"/>
    </row>
    <row r="212" spans="1:22" ht="15.75" x14ac:dyDescent="0.25">
      <c r="A212" s="1"/>
      <c r="B212" s="76"/>
      <c r="C212" s="76"/>
      <c r="D212" s="19" t="s">
        <v>22</v>
      </c>
      <c r="E212" s="19" t="s">
        <v>23</v>
      </c>
      <c r="F212" s="26" t="s">
        <v>616</v>
      </c>
      <c r="G212" s="26"/>
      <c r="H212" s="26"/>
      <c r="I212" s="26" t="s">
        <v>616</v>
      </c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37"/>
    </row>
    <row r="213" spans="1:22" ht="65.25" customHeight="1" x14ac:dyDescent="0.25">
      <c r="A213" s="1"/>
      <c r="B213" s="76"/>
      <c r="C213" s="76"/>
      <c r="D213" s="73" t="s">
        <v>25</v>
      </c>
      <c r="E213" s="83"/>
      <c r="F213" s="26">
        <v>21</v>
      </c>
      <c r="G213" s="26"/>
      <c r="H213" s="26"/>
      <c r="I213" s="26">
        <v>21</v>
      </c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37"/>
    </row>
    <row r="214" spans="1:22" ht="16.5" thickBot="1" x14ac:dyDescent="0.3">
      <c r="A214" s="1"/>
      <c r="B214" s="67"/>
      <c r="C214" s="67"/>
      <c r="D214" s="19" t="s">
        <v>22</v>
      </c>
      <c r="E214" s="19" t="s">
        <v>23</v>
      </c>
      <c r="F214" s="38" t="s">
        <v>617</v>
      </c>
      <c r="G214" s="38"/>
      <c r="H214" s="38"/>
      <c r="I214" s="38" t="s">
        <v>617</v>
      </c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9"/>
    </row>
    <row r="215" spans="1:22" ht="30.95" customHeight="1" x14ac:dyDescent="0.25">
      <c r="A215" s="1"/>
      <c r="B215" s="78">
        <v>36</v>
      </c>
      <c r="C215" s="78" t="s">
        <v>618</v>
      </c>
      <c r="D215" s="81" t="s">
        <v>21</v>
      </c>
      <c r="E215" s="82"/>
      <c r="F215" s="26">
        <v>86</v>
      </c>
      <c r="G215" s="26">
        <v>2</v>
      </c>
      <c r="H215" s="26"/>
      <c r="I215" s="26">
        <v>85</v>
      </c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5.75" x14ac:dyDescent="0.25">
      <c r="A216" s="1"/>
      <c r="B216" s="79"/>
      <c r="C216" s="79"/>
      <c r="D216" s="22" t="s">
        <v>22</v>
      </c>
      <c r="E216" s="22" t="s">
        <v>23</v>
      </c>
      <c r="F216" s="28">
        <v>0.37</v>
      </c>
      <c r="G216" s="28">
        <v>0</v>
      </c>
      <c r="H216" s="26"/>
      <c r="I216" s="28">
        <v>0.37</v>
      </c>
      <c r="J216" s="26"/>
      <c r="K216" s="28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48" customHeight="1" x14ac:dyDescent="0.25">
      <c r="A217" s="1"/>
      <c r="B217" s="79"/>
      <c r="C217" s="79"/>
      <c r="D217" s="81" t="s">
        <v>24</v>
      </c>
      <c r="E217" s="82"/>
      <c r="F217" s="26">
        <v>61</v>
      </c>
      <c r="G217" s="26"/>
      <c r="H217" s="26"/>
      <c r="I217" s="26">
        <v>61</v>
      </c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5.75" x14ac:dyDescent="0.25">
      <c r="A218" s="1"/>
      <c r="B218" s="79"/>
      <c r="C218" s="79"/>
      <c r="D218" s="22" t="s">
        <v>22</v>
      </c>
      <c r="E218" s="22" t="s">
        <v>23</v>
      </c>
      <c r="F218" s="28">
        <v>0.52</v>
      </c>
      <c r="G218" s="26"/>
      <c r="H218" s="26"/>
      <c r="I218" s="28">
        <v>0.52</v>
      </c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60" customHeight="1" x14ac:dyDescent="0.25">
      <c r="A219" s="1"/>
      <c r="B219" s="79"/>
      <c r="C219" s="79"/>
      <c r="D219" s="81" t="s">
        <v>25</v>
      </c>
      <c r="E219" s="82"/>
      <c r="F219" s="26">
        <v>73</v>
      </c>
      <c r="G219" s="26"/>
      <c r="H219" s="26"/>
      <c r="I219" s="26">
        <v>73</v>
      </c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5.75" x14ac:dyDescent="0.25">
      <c r="A220" s="1"/>
      <c r="B220" s="80"/>
      <c r="C220" s="80"/>
      <c r="D220" s="22" t="s">
        <v>22</v>
      </c>
      <c r="E220" s="22" t="s">
        <v>23</v>
      </c>
      <c r="F220" s="28">
        <v>0.28000000000000003</v>
      </c>
      <c r="G220" s="26"/>
      <c r="H220" s="26"/>
      <c r="I220" s="28">
        <v>0.28000000000000003</v>
      </c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30.95" customHeight="1" x14ac:dyDescent="0.25">
      <c r="A221" s="1"/>
      <c r="B221" s="78">
        <v>37</v>
      </c>
      <c r="C221" s="78" t="s">
        <v>706</v>
      </c>
      <c r="D221" s="81" t="s">
        <v>21</v>
      </c>
      <c r="E221" s="82"/>
      <c r="F221" s="26">
        <v>106</v>
      </c>
      <c r="G221" s="26"/>
      <c r="H221" s="26"/>
      <c r="I221" s="26">
        <v>95</v>
      </c>
      <c r="J221" s="26"/>
      <c r="K221" s="26">
        <v>10</v>
      </c>
      <c r="L221" s="26"/>
      <c r="M221" s="26">
        <v>5</v>
      </c>
      <c r="N221" s="26"/>
      <c r="O221" s="26"/>
      <c r="P221" s="26">
        <v>1</v>
      </c>
      <c r="Q221" s="26"/>
      <c r="R221" s="26"/>
      <c r="S221" s="26"/>
      <c r="T221" s="26"/>
      <c r="U221" s="26"/>
      <c r="V221" s="26"/>
    </row>
    <row r="222" spans="1:22" ht="15.75" x14ac:dyDescent="0.25">
      <c r="A222" s="1"/>
      <c r="B222" s="79"/>
      <c r="C222" s="79"/>
      <c r="D222" s="22" t="s">
        <v>22</v>
      </c>
      <c r="E222" s="22" t="s">
        <v>23</v>
      </c>
      <c r="F222" s="28">
        <v>0.45</v>
      </c>
      <c r="G222" s="26"/>
      <c r="H222" s="26"/>
      <c r="I222" s="28">
        <v>0.42</v>
      </c>
      <c r="J222" s="26"/>
      <c r="K222" s="28">
        <v>0.33</v>
      </c>
      <c r="L222" s="26"/>
      <c r="M222" s="28">
        <v>0.37</v>
      </c>
      <c r="N222" s="26"/>
      <c r="O222" s="26"/>
      <c r="P222" s="28">
        <v>0</v>
      </c>
      <c r="Q222" s="26"/>
      <c r="R222" s="26"/>
      <c r="S222" s="26"/>
      <c r="T222" s="26"/>
      <c r="U222" s="26"/>
      <c r="V222" s="26"/>
    </row>
    <row r="223" spans="1:22" ht="48" customHeight="1" x14ac:dyDescent="0.25">
      <c r="A223" s="1"/>
      <c r="B223" s="79"/>
      <c r="C223" s="79"/>
      <c r="D223" s="81" t="s">
        <v>24</v>
      </c>
      <c r="E223" s="82"/>
      <c r="F223" s="26">
        <v>70</v>
      </c>
      <c r="G223" s="26"/>
      <c r="H223" s="26"/>
      <c r="I223" s="26">
        <v>52</v>
      </c>
      <c r="J223" s="26"/>
      <c r="K223" s="26">
        <v>8</v>
      </c>
      <c r="L223" s="26"/>
      <c r="M223" s="26">
        <v>5</v>
      </c>
      <c r="N223" s="26"/>
      <c r="O223" s="26"/>
      <c r="P223" s="26">
        <v>5</v>
      </c>
      <c r="Q223" s="26"/>
      <c r="R223" s="26"/>
      <c r="S223" s="26"/>
      <c r="T223" s="26"/>
      <c r="U223" s="26"/>
      <c r="V223" s="26"/>
    </row>
    <row r="224" spans="1:22" ht="15.75" x14ac:dyDescent="0.25">
      <c r="A224" s="1"/>
      <c r="B224" s="79"/>
      <c r="C224" s="79"/>
      <c r="D224" s="22" t="s">
        <v>22</v>
      </c>
      <c r="E224" s="22" t="s">
        <v>23</v>
      </c>
      <c r="F224" s="29" t="s">
        <v>619</v>
      </c>
      <c r="G224" s="26"/>
      <c r="H224" s="26"/>
      <c r="I224" s="28">
        <v>0.45</v>
      </c>
      <c r="J224" s="26"/>
      <c r="K224" s="28">
        <v>0.12</v>
      </c>
      <c r="L224" s="26"/>
      <c r="M224" s="28">
        <v>1</v>
      </c>
      <c r="N224" s="26"/>
      <c r="O224" s="26"/>
      <c r="P224" s="28">
        <v>0.5</v>
      </c>
      <c r="Q224" s="26"/>
      <c r="R224" s="26"/>
      <c r="S224" s="26"/>
      <c r="T224" s="26"/>
      <c r="U224" s="26"/>
      <c r="V224" s="26"/>
    </row>
    <row r="225" spans="1:22" ht="60" customHeight="1" x14ac:dyDescent="0.25">
      <c r="A225" s="1"/>
      <c r="B225" s="79"/>
      <c r="C225" s="79"/>
      <c r="D225" s="81" t="s">
        <v>25</v>
      </c>
      <c r="E225" s="82"/>
      <c r="F225" s="26">
        <v>39</v>
      </c>
      <c r="G225" s="26"/>
      <c r="H225" s="26"/>
      <c r="I225" s="26">
        <v>29</v>
      </c>
      <c r="J225" s="26"/>
      <c r="K225" s="26">
        <v>4</v>
      </c>
      <c r="L225" s="26"/>
      <c r="M225" s="26">
        <v>5</v>
      </c>
      <c r="N225" s="26"/>
      <c r="O225" s="26"/>
      <c r="P225" s="26">
        <v>3</v>
      </c>
      <c r="Q225" s="26"/>
      <c r="R225" s="26"/>
      <c r="S225" s="26"/>
      <c r="T225" s="26"/>
      <c r="U225" s="26"/>
      <c r="V225" s="26"/>
    </row>
    <row r="226" spans="1:22" ht="15.75" x14ac:dyDescent="0.25">
      <c r="A226" s="1"/>
      <c r="B226" s="80"/>
      <c r="C226" s="80"/>
      <c r="D226" s="22" t="s">
        <v>22</v>
      </c>
      <c r="E226" s="22" t="s">
        <v>23</v>
      </c>
      <c r="F226" s="28">
        <v>0.47</v>
      </c>
      <c r="G226" s="26"/>
      <c r="H226" s="26"/>
      <c r="I226" s="28">
        <v>0.35</v>
      </c>
      <c r="J226" s="26"/>
      <c r="K226" s="28">
        <v>0.84</v>
      </c>
      <c r="L226" s="26"/>
      <c r="M226" s="28">
        <v>1</v>
      </c>
      <c r="N226" s="26"/>
      <c r="O226" s="26"/>
      <c r="P226" s="28">
        <v>0</v>
      </c>
      <c r="Q226" s="26"/>
      <c r="R226" s="26"/>
      <c r="S226" s="26"/>
      <c r="T226" s="26"/>
      <c r="U226" s="26"/>
      <c r="V226" s="26"/>
    </row>
    <row r="227" spans="1:22" ht="30.95" customHeight="1" x14ac:dyDescent="0.25">
      <c r="A227" s="1"/>
      <c r="B227" s="78">
        <v>38</v>
      </c>
      <c r="C227" s="78" t="s">
        <v>620</v>
      </c>
      <c r="D227" s="81" t="s">
        <v>21</v>
      </c>
      <c r="E227" s="82"/>
      <c r="F227" s="26">
        <v>14</v>
      </c>
      <c r="G227" s="26"/>
      <c r="H227" s="26"/>
      <c r="I227" s="26">
        <v>14</v>
      </c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5.75" x14ac:dyDescent="0.25">
      <c r="A228" s="1"/>
      <c r="B228" s="79"/>
      <c r="C228" s="79"/>
      <c r="D228" s="22" t="s">
        <v>22</v>
      </c>
      <c r="E228" s="22" t="s">
        <v>23</v>
      </c>
      <c r="F228" s="28">
        <v>0.22</v>
      </c>
      <c r="G228" s="26"/>
      <c r="H228" s="26"/>
      <c r="I228" s="28">
        <v>0.22</v>
      </c>
      <c r="J228" s="26"/>
      <c r="K228" s="28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48" customHeight="1" x14ac:dyDescent="0.25">
      <c r="A229" s="1"/>
      <c r="B229" s="79"/>
      <c r="C229" s="79"/>
      <c r="D229" s="81" t="s">
        <v>24</v>
      </c>
      <c r="E229" s="82"/>
      <c r="F229" s="26">
        <v>9</v>
      </c>
      <c r="G229" s="26"/>
      <c r="H229" s="26"/>
      <c r="I229" s="26">
        <v>9</v>
      </c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5.75" x14ac:dyDescent="0.25">
      <c r="A230" s="1"/>
      <c r="B230" s="79"/>
      <c r="C230" s="79"/>
      <c r="D230" s="22" t="s">
        <v>22</v>
      </c>
      <c r="E230" s="22" t="s">
        <v>23</v>
      </c>
      <c r="F230" s="28">
        <v>0.6</v>
      </c>
      <c r="G230" s="26"/>
      <c r="H230" s="26"/>
      <c r="I230" s="28">
        <v>0.6</v>
      </c>
      <c r="J230" s="26"/>
      <c r="K230" s="28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60" customHeight="1" x14ac:dyDescent="0.25">
      <c r="A231" s="1"/>
      <c r="B231" s="79"/>
      <c r="C231" s="79"/>
      <c r="D231" s="81" t="s">
        <v>25</v>
      </c>
      <c r="E231" s="82"/>
      <c r="F231" s="26">
        <v>9</v>
      </c>
      <c r="G231" s="26"/>
      <c r="H231" s="26"/>
      <c r="I231" s="26">
        <v>9</v>
      </c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5.75" x14ac:dyDescent="0.25">
      <c r="A232" s="1"/>
      <c r="B232" s="80"/>
      <c r="C232" s="80"/>
      <c r="D232" s="22" t="s">
        <v>22</v>
      </c>
      <c r="E232" s="22" t="s">
        <v>23</v>
      </c>
      <c r="F232" s="28">
        <v>0.21</v>
      </c>
      <c r="G232" s="26"/>
      <c r="H232" s="26"/>
      <c r="I232" s="28">
        <v>0.21</v>
      </c>
      <c r="J232" s="26"/>
      <c r="K232" s="28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30.95" customHeight="1" x14ac:dyDescent="0.25">
      <c r="A233" s="1"/>
      <c r="B233" s="68">
        <v>39</v>
      </c>
      <c r="C233" s="68" t="s">
        <v>696</v>
      </c>
      <c r="D233" s="68" t="s">
        <v>21</v>
      </c>
      <c r="E233" s="68"/>
      <c r="F233" s="18">
        <v>111</v>
      </c>
      <c r="G233" s="18"/>
      <c r="H233" s="18"/>
      <c r="I233" s="18">
        <v>111</v>
      </c>
      <c r="J233" s="18"/>
      <c r="K233" s="18"/>
      <c r="L233" s="18"/>
      <c r="M233" s="18"/>
      <c r="N233" s="18"/>
      <c r="O233" s="18"/>
      <c r="P233" s="18"/>
      <c r="Q233" s="19"/>
      <c r="R233" s="19"/>
      <c r="S233" s="19"/>
      <c r="T233" s="19"/>
      <c r="U233" s="19"/>
      <c r="V233" s="19"/>
    </row>
    <row r="234" spans="1:22" ht="15.75" x14ac:dyDescent="0.25">
      <c r="A234" s="1"/>
      <c r="B234" s="68"/>
      <c r="C234" s="68"/>
      <c r="D234" s="19" t="s">
        <v>22</v>
      </c>
      <c r="E234" s="19" t="s">
        <v>23</v>
      </c>
      <c r="F234" s="18" t="s">
        <v>634</v>
      </c>
      <c r="G234" s="18"/>
      <c r="H234" s="18"/>
      <c r="I234" s="18" t="s">
        <v>634</v>
      </c>
      <c r="J234" s="18"/>
      <c r="K234" s="18"/>
      <c r="L234" s="18"/>
      <c r="M234" s="18"/>
      <c r="N234" s="18"/>
      <c r="O234" s="18"/>
      <c r="P234" s="18"/>
      <c r="Q234" s="19"/>
      <c r="R234" s="19"/>
      <c r="S234" s="19"/>
      <c r="T234" s="19"/>
      <c r="U234" s="19"/>
      <c r="V234" s="19"/>
    </row>
    <row r="235" spans="1:22" ht="48" customHeight="1" x14ac:dyDescent="0.25">
      <c r="A235" s="1"/>
      <c r="B235" s="68"/>
      <c r="C235" s="68"/>
      <c r="D235" s="68" t="s">
        <v>24</v>
      </c>
      <c r="E235" s="68"/>
      <c r="F235" s="18">
        <v>127</v>
      </c>
      <c r="G235" s="18"/>
      <c r="H235" s="18"/>
      <c r="I235" s="18">
        <v>127</v>
      </c>
      <c r="J235" s="18"/>
      <c r="K235" s="18"/>
      <c r="L235" s="18"/>
      <c r="M235" s="18"/>
      <c r="N235" s="18"/>
      <c r="O235" s="18"/>
      <c r="P235" s="18"/>
      <c r="Q235" s="19"/>
      <c r="R235" s="19"/>
      <c r="S235" s="19"/>
      <c r="T235" s="19"/>
      <c r="U235" s="19"/>
      <c r="V235" s="19"/>
    </row>
    <row r="236" spans="1:22" ht="15.75" x14ac:dyDescent="0.25">
      <c r="A236" s="1"/>
      <c r="B236" s="68"/>
      <c r="C236" s="68"/>
      <c r="D236" s="19" t="s">
        <v>22</v>
      </c>
      <c r="E236" s="19" t="s">
        <v>23</v>
      </c>
      <c r="F236" s="18" t="s">
        <v>635</v>
      </c>
      <c r="G236" s="18"/>
      <c r="H236" s="18"/>
      <c r="I236" s="18" t="s">
        <v>635</v>
      </c>
      <c r="J236" s="18"/>
      <c r="K236" s="18"/>
      <c r="L236" s="18"/>
      <c r="M236" s="18"/>
      <c r="N236" s="18"/>
      <c r="O236" s="18"/>
      <c r="P236" s="18"/>
      <c r="Q236" s="19"/>
      <c r="R236" s="19"/>
      <c r="S236" s="19"/>
      <c r="T236" s="19"/>
      <c r="U236" s="19"/>
      <c r="V236" s="19"/>
    </row>
    <row r="237" spans="1:22" ht="60" customHeight="1" x14ac:dyDescent="0.25">
      <c r="A237" s="1"/>
      <c r="B237" s="68"/>
      <c r="C237" s="68"/>
      <c r="D237" s="68" t="s">
        <v>25</v>
      </c>
      <c r="E237" s="68"/>
      <c r="F237" s="18">
        <v>169</v>
      </c>
      <c r="G237" s="18"/>
      <c r="H237" s="18"/>
      <c r="I237" s="18">
        <v>169</v>
      </c>
      <c r="J237" s="18"/>
      <c r="K237" s="18"/>
      <c r="L237" s="18"/>
      <c r="M237" s="18"/>
      <c r="N237" s="18"/>
      <c r="O237" s="18"/>
      <c r="P237" s="18"/>
      <c r="Q237" s="19"/>
      <c r="R237" s="19"/>
      <c r="S237" s="19"/>
      <c r="T237" s="19"/>
      <c r="U237" s="19"/>
      <c r="V237" s="19"/>
    </row>
    <row r="238" spans="1:22" ht="15.75" x14ac:dyDescent="0.25">
      <c r="A238" s="1"/>
      <c r="B238" s="68"/>
      <c r="C238" s="68"/>
      <c r="D238" s="19" t="s">
        <v>22</v>
      </c>
      <c r="E238" s="19" t="s">
        <v>23</v>
      </c>
      <c r="F238" s="18" t="s">
        <v>636</v>
      </c>
      <c r="G238" s="18"/>
      <c r="H238" s="18"/>
      <c r="I238" s="18" t="s">
        <v>636</v>
      </c>
      <c r="J238" s="18"/>
      <c r="K238" s="18"/>
      <c r="L238" s="18"/>
      <c r="M238" s="18"/>
      <c r="N238" s="18"/>
      <c r="O238" s="18"/>
      <c r="P238" s="18"/>
      <c r="Q238" s="19"/>
      <c r="R238" s="19"/>
      <c r="S238" s="19"/>
      <c r="T238" s="19"/>
      <c r="U238" s="19"/>
      <c r="V238" s="19"/>
    </row>
    <row r="239" spans="1:22" ht="30.95" customHeight="1" x14ac:dyDescent="0.25">
      <c r="A239" s="1"/>
      <c r="B239" s="68">
        <v>40</v>
      </c>
      <c r="C239" s="68" t="s">
        <v>648</v>
      </c>
      <c r="D239" s="68" t="s">
        <v>21</v>
      </c>
      <c r="E239" s="68"/>
      <c r="F239" s="18">
        <v>320</v>
      </c>
      <c r="G239" s="18"/>
      <c r="H239" s="18"/>
      <c r="I239" s="18">
        <v>233</v>
      </c>
      <c r="J239" s="18"/>
      <c r="K239" s="18">
        <v>87</v>
      </c>
      <c r="L239" s="18"/>
      <c r="M239" s="18"/>
      <c r="N239" s="18"/>
      <c r="O239" s="18"/>
      <c r="P239" s="18"/>
      <c r="Q239" s="19"/>
      <c r="R239" s="19"/>
      <c r="S239" s="19"/>
      <c r="T239" s="19"/>
      <c r="U239" s="19"/>
      <c r="V239" s="19"/>
    </row>
    <row r="240" spans="1:22" ht="15.75" x14ac:dyDescent="0.25">
      <c r="A240" s="1"/>
      <c r="B240" s="68"/>
      <c r="C240" s="68"/>
      <c r="D240" s="19" t="s">
        <v>22</v>
      </c>
      <c r="E240" s="19" t="s">
        <v>23</v>
      </c>
      <c r="F240" s="18" t="s">
        <v>637</v>
      </c>
      <c r="G240" s="18"/>
      <c r="H240" s="18"/>
      <c r="I240" s="18" t="s">
        <v>638</v>
      </c>
      <c r="J240" s="18"/>
      <c r="K240" s="18" t="s">
        <v>639</v>
      </c>
      <c r="L240" s="18"/>
      <c r="M240" s="18"/>
      <c r="N240" s="18"/>
      <c r="O240" s="18"/>
      <c r="P240" s="18"/>
      <c r="Q240" s="19"/>
      <c r="R240" s="19"/>
      <c r="S240" s="19"/>
      <c r="T240" s="19"/>
      <c r="U240" s="19"/>
      <c r="V240" s="19"/>
    </row>
    <row r="241" spans="1:22" ht="48" customHeight="1" x14ac:dyDescent="0.25">
      <c r="A241" s="1"/>
      <c r="B241" s="68"/>
      <c r="C241" s="68"/>
      <c r="D241" s="68" t="s">
        <v>24</v>
      </c>
      <c r="E241" s="68"/>
      <c r="F241" s="18">
        <v>211</v>
      </c>
      <c r="G241" s="18"/>
      <c r="H241" s="18"/>
      <c r="I241" s="18">
        <v>124</v>
      </c>
      <c r="J241" s="18"/>
      <c r="K241" s="18">
        <v>71</v>
      </c>
      <c r="L241" s="18"/>
      <c r="M241" s="18"/>
      <c r="N241" s="18"/>
      <c r="O241" s="18"/>
      <c r="P241" s="18">
        <v>16</v>
      </c>
      <c r="Q241" s="19"/>
      <c r="R241" s="19"/>
      <c r="S241" s="19"/>
      <c r="T241" s="19"/>
      <c r="U241" s="19"/>
      <c r="V241" s="19"/>
    </row>
    <row r="242" spans="1:22" ht="31.5" x14ac:dyDescent="0.25">
      <c r="A242" s="1"/>
      <c r="B242" s="68"/>
      <c r="C242" s="68"/>
      <c r="D242" s="19" t="s">
        <v>22</v>
      </c>
      <c r="E242" s="19" t="s">
        <v>23</v>
      </c>
      <c r="F242" s="18" t="s">
        <v>640</v>
      </c>
      <c r="G242" s="18"/>
      <c r="H242" s="18"/>
      <c r="I242" s="18" t="s">
        <v>641</v>
      </c>
      <c r="J242" s="18"/>
      <c r="K242" s="18" t="s">
        <v>642</v>
      </c>
      <c r="L242" s="18"/>
      <c r="M242" s="18"/>
      <c r="N242" s="18"/>
      <c r="O242" s="18"/>
      <c r="P242" s="18" t="s">
        <v>643</v>
      </c>
      <c r="Q242" s="19"/>
      <c r="R242" s="19"/>
      <c r="S242" s="19"/>
      <c r="T242" s="19"/>
      <c r="U242" s="19"/>
      <c r="V242" s="19"/>
    </row>
    <row r="243" spans="1:22" ht="66.75" customHeight="1" x14ac:dyDescent="0.25">
      <c r="A243" s="1"/>
      <c r="B243" s="68"/>
      <c r="C243" s="68"/>
      <c r="D243" s="68" t="s">
        <v>25</v>
      </c>
      <c r="E243" s="68"/>
      <c r="F243" s="18">
        <v>211</v>
      </c>
      <c r="G243" s="18"/>
      <c r="H243" s="18"/>
      <c r="I243" s="18">
        <v>148</v>
      </c>
      <c r="J243" s="18"/>
      <c r="K243" s="18">
        <v>56</v>
      </c>
      <c r="L243" s="18"/>
      <c r="M243" s="18"/>
      <c r="N243" s="18"/>
      <c r="O243" s="18"/>
      <c r="P243" s="18">
        <v>7</v>
      </c>
      <c r="Q243" s="19"/>
      <c r="R243" s="19"/>
      <c r="S243" s="19"/>
      <c r="T243" s="19"/>
      <c r="U243" s="19"/>
      <c r="V243" s="19"/>
    </row>
    <row r="244" spans="1:22" ht="15.75" x14ac:dyDescent="0.25">
      <c r="A244" s="1"/>
      <c r="B244" s="68"/>
      <c r="C244" s="68"/>
      <c r="D244" s="19" t="s">
        <v>22</v>
      </c>
      <c r="E244" s="19" t="s">
        <v>23</v>
      </c>
      <c r="F244" s="18" t="s">
        <v>644</v>
      </c>
      <c r="G244" s="18"/>
      <c r="H244" s="18"/>
      <c r="I244" s="18" t="s">
        <v>645</v>
      </c>
      <c r="J244" s="18"/>
      <c r="K244" s="18" t="s">
        <v>646</v>
      </c>
      <c r="L244" s="18"/>
      <c r="M244" s="18"/>
      <c r="N244" s="18"/>
      <c r="O244" s="17"/>
      <c r="P244" s="18" t="s">
        <v>647</v>
      </c>
      <c r="Q244" s="19"/>
      <c r="R244" s="19"/>
      <c r="S244" s="19"/>
      <c r="T244" s="19"/>
      <c r="U244" s="19"/>
      <c r="V244" s="19"/>
    </row>
    <row r="245" spans="1:22" ht="30.95" customHeight="1" x14ac:dyDescent="0.25">
      <c r="A245" s="1"/>
      <c r="B245" s="68">
        <v>41</v>
      </c>
      <c r="C245" s="68" t="s">
        <v>697</v>
      </c>
      <c r="D245" s="68" t="s">
        <v>21</v>
      </c>
      <c r="E245" s="68"/>
      <c r="F245" s="19">
        <v>174</v>
      </c>
      <c r="G245" s="19"/>
      <c r="H245" s="19"/>
      <c r="I245" s="19">
        <v>149</v>
      </c>
      <c r="J245" s="19"/>
      <c r="K245" s="19">
        <v>25</v>
      </c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</row>
    <row r="246" spans="1:22" ht="15.75" x14ac:dyDescent="0.25">
      <c r="A246" s="1"/>
      <c r="B246" s="68"/>
      <c r="C246" s="68"/>
      <c r="D246" s="19" t="s">
        <v>22</v>
      </c>
      <c r="E246" s="19" t="s">
        <v>23</v>
      </c>
      <c r="F246" s="19" t="s">
        <v>622</v>
      </c>
      <c r="G246" s="19"/>
      <c r="H246" s="19"/>
      <c r="I246" s="19" t="s">
        <v>623</v>
      </c>
      <c r="J246" s="19"/>
      <c r="K246" s="19" t="s">
        <v>92</v>
      </c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</row>
    <row r="247" spans="1:22" ht="48" customHeight="1" x14ac:dyDescent="0.25">
      <c r="A247" s="1"/>
      <c r="B247" s="68"/>
      <c r="C247" s="68"/>
      <c r="D247" s="68" t="s">
        <v>24</v>
      </c>
      <c r="E247" s="68"/>
      <c r="F247" s="19">
        <v>121</v>
      </c>
      <c r="G247" s="19"/>
      <c r="H247" s="19"/>
      <c r="I247" s="19">
        <v>107</v>
      </c>
      <c r="J247" s="19"/>
      <c r="K247" s="19">
        <v>14</v>
      </c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</row>
    <row r="248" spans="1:22" ht="15.75" x14ac:dyDescent="0.25">
      <c r="A248" s="1"/>
      <c r="B248" s="68"/>
      <c r="C248" s="68"/>
      <c r="D248" s="19" t="s">
        <v>22</v>
      </c>
      <c r="E248" s="19" t="s">
        <v>23</v>
      </c>
      <c r="F248" s="19" t="s">
        <v>624</v>
      </c>
      <c r="G248" s="19"/>
      <c r="H248" s="19"/>
      <c r="I248" s="19" t="s">
        <v>625</v>
      </c>
      <c r="J248" s="19"/>
      <c r="K248" s="19" t="s">
        <v>626</v>
      </c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</row>
    <row r="249" spans="1:22" ht="60" customHeight="1" x14ac:dyDescent="0.25">
      <c r="A249" s="1"/>
      <c r="B249" s="68"/>
      <c r="C249" s="68"/>
      <c r="D249" s="68" t="s">
        <v>25</v>
      </c>
      <c r="E249" s="68"/>
      <c r="F249" s="19">
        <v>73</v>
      </c>
      <c r="G249" s="19"/>
      <c r="H249" s="19"/>
      <c r="I249" s="19">
        <v>61</v>
      </c>
      <c r="J249" s="19"/>
      <c r="K249" s="24">
        <v>12</v>
      </c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</row>
    <row r="250" spans="1:22" ht="15.75" x14ac:dyDescent="0.25">
      <c r="A250" s="1"/>
      <c r="B250" s="68"/>
      <c r="C250" s="68"/>
      <c r="D250" s="19" t="s">
        <v>22</v>
      </c>
      <c r="E250" s="19" t="s">
        <v>23</v>
      </c>
      <c r="F250" s="19" t="s">
        <v>627</v>
      </c>
      <c r="G250" s="19"/>
      <c r="H250" s="19"/>
      <c r="I250" s="19" t="s">
        <v>628</v>
      </c>
      <c r="J250" s="19"/>
      <c r="K250" s="19" t="s">
        <v>93</v>
      </c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</row>
    <row r="251" spans="1:22" ht="30.95" customHeight="1" x14ac:dyDescent="0.25">
      <c r="A251" s="1"/>
      <c r="B251" s="68">
        <v>42</v>
      </c>
      <c r="C251" s="68" t="s">
        <v>698</v>
      </c>
      <c r="D251" s="68" t="s">
        <v>21</v>
      </c>
      <c r="E251" s="68"/>
      <c r="F251" s="18">
        <v>57</v>
      </c>
      <c r="G251" s="18"/>
      <c r="H251" s="18"/>
      <c r="I251" s="18">
        <v>57</v>
      </c>
      <c r="J251" s="18"/>
      <c r="K251" s="18">
        <v>0</v>
      </c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</row>
    <row r="252" spans="1:22" ht="15.75" x14ac:dyDescent="0.25">
      <c r="A252" s="1"/>
      <c r="B252" s="68"/>
      <c r="C252" s="68"/>
      <c r="D252" s="19" t="s">
        <v>22</v>
      </c>
      <c r="E252" s="19" t="s">
        <v>23</v>
      </c>
      <c r="F252" s="18" t="s">
        <v>629</v>
      </c>
      <c r="G252" s="18"/>
      <c r="H252" s="18"/>
      <c r="I252" s="18" t="s">
        <v>629</v>
      </c>
      <c r="J252" s="18"/>
      <c r="K252" s="18" t="s">
        <v>57</v>
      </c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</row>
    <row r="253" spans="1:22" ht="48" customHeight="1" x14ac:dyDescent="0.25">
      <c r="A253" s="1"/>
      <c r="B253" s="68"/>
      <c r="C253" s="68"/>
      <c r="D253" s="68" t="s">
        <v>24</v>
      </c>
      <c r="E253" s="68"/>
      <c r="F253" s="18">
        <v>28</v>
      </c>
      <c r="G253" s="18"/>
      <c r="H253" s="18"/>
      <c r="I253" s="18">
        <v>28</v>
      </c>
      <c r="J253" s="18"/>
      <c r="K253" s="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</row>
    <row r="254" spans="1:22" ht="15.75" x14ac:dyDescent="0.25">
      <c r="A254" s="1"/>
      <c r="B254" s="68"/>
      <c r="C254" s="68"/>
      <c r="D254" s="19" t="s">
        <v>22</v>
      </c>
      <c r="E254" s="19" t="s">
        <v>23</v>
      </c>
      <c r="F254" s="18" t="s">
        <v>630</v>
      </c>
      <c r="G254" s="18"/>
      <c r="H254" s="18"/>
      <c r="I254" s="18" t="s">
        <v>630</v>
      </c>
      <c r="J254" s="18"/>
      <c r="K254" s="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</row>
    <row r="255" spans="1:22" ht="60" customHeight="1" x14ac:dyDescent="0.25">
      <c r="A255" s="1"/>
      <c r="B255" s="68"/>
      <c r="C255" s="68"/>
      <c r="D255" s="68" t="s">
        <v>25</v>
      </c>
      <c r="E255" s="68"/>
      <c r="F255" s="18">
        <v>7</v>
      </c>
      <c r="G255" s="18"/>
      <c r="H255" s="18"/>
      <c r="I255" s="18">
        <v>7</v>
      </c>
      <c r="J255" s="9"/>
      <c r="K255" s="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</row>
    <row r="256" spans="1:22" ht="15.75" x14ac:dyDescent="0.25">
      <c r="A256" s="1"/>
      <c r="B256" s="68"/>
      <c r="C256" s="68"/>
      <c r="D256" s="19" t="s">
        <v>22</v>
      </c>
      <c r="E256" s="19" t="s">
        <v>23</v>
      </c>
      <c r="F256" s="18" t="s">
        <v>631</v>
      </c>
      <c r="G256" s="18"/>
      <c r="H256" s="18"/>
      <c r="I256" s="18" t="s">
        <v>631</v>
      </c>
      <c r="J256" s="9"/>
      <c r="K256" s="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</row>
    <row r="257" spans="1:22" ht="30.95" customHeight="1" x14ac:dyDescent="0.25">
      <c r="A257" s="1"/>
      <c r="B257" s="68">
        <v>44</v>
      </c>
      <c r="C257" s="68" t="s">
        <v>606</v>
      </c>
      <c r="D257" s="68" t="s">
        <v>21</v>
      </c>
      <c r="E257" s="68"/>
      <c r="F257" s="19">
        <v>144</v>
      </c>
      <c r="G257" s="19"/>
      <c r="H257" s="19"/>
      <c r="I257" s="19">
        <v>144</v>
      </c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</row>
    <row r="258" spans="1:22" ht="33" customHeight="1" x14ac:dyDescent="0.25">
      <c r="A258" s="1"/>
      <c r="B258" s="68"/>
      <c r="C258" s="68"/>
      <c r="D258" s="19" t="s">
        <v>22</v>
      </c>
      <c r="E258" s="19" t="s">
        <v>23</v>
      </c>
      <c r="F258" s="2" t="s">
        <v>603</v>
      </c>
      <c r="G258" s="19"/>
      <c r="H258" s="19"/>
      <c r="I258" s="2" t="s">
        <v>603</v>
      </c>
      <c r="J258" s="19"/>
      <c r="K258" s="2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</row>
    <row r="259" spans="1:22" ht="48" customHeight="1" x14ac:dyDescent="0.25">
      <c r="A259" s="1"/>
      <c r="B259" s="68"/>
      <c r="C259" s="68"/>
      <c r="D259" s="68" t="s">
        <v>24</v>
      </c>
      <c r="E259" s="68"/>
      <c r="F259" s="19">
        <v>69</v>
      </c>
      <c r="G259" s="19"/>
      <c r="H259" s="19"/>
      <c r="I259" s="19">
        <v>69</v>
      </c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</row>
    <row r="260" spans="1:22" ht="15.75" x14ac:dyDescent="0.25">
      <c r="A260" s="1"/>
      <c r="B260" s="68"/>
      <c r="C260" s="68"/>
      <c r="D260" s="19" t="s">
        <v>22</v>
      </c>
      <c r="E260" s="19" t="s">
        <v>23</v>
      </c>
      <c r="F260" s="2" t="s">
        <v>604</v>
      </c>
      <c r="G260" s="19"/>
      <c r="H260" s="19"/>
      <c r="I260" s="2" t="s">
        <v>604</v>
      </c>
      <c r="J260" s="19"/>
      <c r="K260" s="2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</row>
    <row r="261" spans="1:22" ht="63.75" customHeight="1" x14ac:dyDescent="0.25">
      <c r="A261" s="1"/>
      <c r="B261" s="68"/>
      <c r="C261" s="68"/>
      <c r="D261" s="68" t="s">
        <v>25</v>
      </c>
      <c r="E261" s="68"/>
      <c r="F261" s="19">
        <v>30</v>
      </c>
      <c r="G261" s="19"/>
      <c r="H261" s="19"/>
      <c r="I261" s="19">
        <v>30</v>
      </c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</row>
    <row r="262" spans="1:22" ht="16.5" thickBot="1" x14ac:dyDescent="0.3">
      <c r="A262" s="1"/>
      <c r="B262" s="68"/>
      <c r="C262" s="68"/>
      <c r="D262" s="19" t="s">
        <v>22</v>
      </c>
      <c r="E262" s="19" t="s">
        <v>23</v>
      </c>
      <c r="F262" s="2" t="s">
        <v>605</v>
      </c>
      <c r="G262" s="19"/>
      <c r="H262" s="19"/>
      <c r="I262" s="2" t="s">
        <v>605</v>
      </c>
      <c r="J262" s="19"/>
      <c r="K262" s="2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</row>
    <row r="263" spans="1:22" ht="30.95" customHeight="1" x14ac:dyDescent="0.25">
      <c r="A263" s="1"/>
      <c r="B263" s="68">
        <v>45</v>
      </c>
      <c r="C263" s="68" t="s">
        <v>699</v>
      </c>
      <c r="D263" s="68" t="s">
        <v>21</v>
      </c>
      <c r="E263" s="68"/>
      <c r="F263" s="47">
        <f>SUM(G263:V263)</f>
        <v>72</v>
      </c>
      <c r="G263" s="47"/>
      <c r="H263" s="47">
        <v>1</v>
      </c>
      <c r="I263" s="47">
        <v>53</v>
      </c>
      <c r="J263" s="47"/>
      <c r="K263" s="47">
        <v>11</v>
      </c>
      <c r="L263" s="47"/>
      <c r="M263" s="47">
        <v>3</v>
      </c>
      <c r="N263" s="47"/>
      <c r="O263" s="47"/>
      <c r="P263" s="47">
        <v>4</v>
      </c>
      <c r="Q263" s="47"/>
      <c r="R263" s="47"/>
      <c r="S263" s="47"/>
      <c r="T263" s="47"/>
      <c r="U263" s="47"/>
      <c r="V263" s="48"/>
    </row>
    <row r="264" spans="1:22" ht="15.75" x14ac:dyDescent="0.25">
      <c r="A264" s="1"/>
      <c r="B264" s="68"/>
      <c r="C264" s="68"/>
      <c r="D264" s="19" t="s">
        <v>22</v>
      </c>
      <c r="E264" s="19" t="s">
        <v>23</v>
      </c>
      <c r="F264" s="19" t="s">
        <v>220</v>
      </c>
      <c r="G264" s="19"/>
      <c r="H264" s="19" t="s">
        <v>32</v>
      </c>
      <c r="I264" s="19" t="s">
        <v>222</v>
      </c>
      <c r="J264" s="19"/>
      <c r="K264" s="19" t="s">
        <v>224</v>
      </c>
      <c r="L264" s="19"/>
      <c r="M264" s="19" t="s">
        <v>225</v>
      </c>
      <c r="N264" s="19"/>
      <c r="O264" s="19"/>
      <c r="P264" s="19" t="s">
        <v>29</v>
      </c>
      <c r="Q264" s="19"/>
      <c r="R264" s="19"/>
      <c r="S264" s="19"/>
      <c r="T264" s="19"/>
      <c r="U264" s="19"/>
      <c r="V264" s="12"/>
    </row>
    <row r="265" spans="1:22" ht="48" customHeight="1" x14ac:dyDescent="0.25">
      <c r="A265" s="1"/>
      <c r="B265" s="68"/>
      <c r="C265" s="68"/>
      <c r="D265" s="68" t="s">
        <v>24</v>
      </c>
      <c r="E265" s="68"/>
      <c r="F265" s="19">
        <f t="shared" ref="F265" si="2">SUM(G265:V265)</f>
        <v>101</v>
      </c>
      <c r="G265" s="19"/>
      <c r="H265" s="19"/>
      <c r="I265" s="19">
        <v>86</v>
      </c>
      <c r="J265" s="19"/>
      <c r="K265" s="19">
        <v>8</v>
      </c>
      <c r="L265" s="19"/>
      <c r="M265" s="19">
        <v>3</v>
      </c>
      <c r="N265" s="19"/>
      <c r="O265" s="19"/>
      <c r="P265" s="19">
        <v>4</v>
      </c>
      <c r="Q265" s="19"/>
      <c r="R265" s="19"/>
      <c r="S265" s="19"/>
      <c r="T265" s="19"/>
      <c r="U265" s="19"/>
      <c r="V265" s="12"/>
    </row>
    <row r="266" spans="1:22" ht="15.75" x14ac:dyDescent="0.25">
      <c r="A266" s="1"/>
      <c r="B266" s="68"/>
      <c r="C266" s="68"/>
      <c r="D266" s="19" t="s">
        <v>22</v>
      </c>
      <c r="E266" s="19" t="s">
        <v>23</v>
      </c>
      <c r="F266" s="19" t="s">
        <v>221</v>
      </c>
      <c r="G266" s="19"/>
      <c r="H266" s="19"/>
      <c r="I266" s="19" t="s">
        <v>68</v>
      </c>
      <c r="J266" s="19"/>
      <c r="K266" s="19" t="s">
        <v>141</v>
      </c>
      <c r="L266" s="19"/>
      <c r="M266" s="19">
        <v>0</v>
      </c>
      <c r="N266" s="19"/>
      <c r="O266" s="19"/>
      <c r="P266" s="19" t="s">
        <v>39</v>
      </c>
      <c r="Q266" s="19"/>
      <c r="R266" s="19"/>
      <c r="S266" s="19"/>
      <c r="T266" s="19"/>
      <c r="U266" s="19"/>
      <c r="V266" s="12"/>
    </row>
    <row r="267" spans="1:22" ht="60" customHeight="1" x14ac:dyDescent="0.25">
      <c r="A267" s="1"/>
      <c r="B267" s="68"/>
      <c r="C267" s="68"/>
      <c r="D267" s="68" t="s">
        <v>25</v>
      </c>
      <c r="E267" s="68"/>
      <c r="F267" s="19">
        <f>SUM(G267:V267)</f>
        <v>83</v>
      </c>
      <c r="G267" s="19"/>
      <c r="H267" s="19"/>
      <c r="I267" s="19">
        <v>73</v>
      </c>
      <c r="J267" s="19"/>
      <c r="K267" s="19">
        <v>4</v>
      </c>
      <c r="L267" s="19"/>
      <c r="M267" s="19">
        <v>3</v>
      </c>
      <c r="N267" s="19"/>
      <c r="O267" s="19"/>
      <c r="P267" s="19">
        <v>3</v>
      </c>
      <c r="Q267" s="19"/>
      <c r="R267" s="19"/>
      <c r="S267" s="19"/>
      <c r="T267" s="19"/>
      <c r="U267" s="19"/>
      <c r="V267" s="12"/>
    </row>
    <row r="268" spans="1:22" ht="16.5" thickBot="1" x14ac:dyDescent="0.3">
      <c r="A268" s="1"/>
      <c r="B268" s="68"/>
      <c r="C268" s="68"/>
      <c r="D268" s="19" t="s">
        <v>22</v>
      </c>
      <c r="E268" s="19" t="s">
        <v>23</v>
      </c>
      <c r="F268" s="49" t="s">
        <v>42</v>
      </c>
      <c r="G268" s="49"/>
      <c r="H268" s="49"/>
      <c r="I268" s="49" t="s">
        <v>223</v>
      </c>
      <c r="J268" s="49"/>
      <c r="K268" s="49" t="s">
        <v>29</v>
      </c>
      <c r="L268" s="49"/>
      <c r="M268" s="49" t="s">
        <v>225</v>
      </c>
      <c r="N268" s="49"/>
      <c r="O268" s="49"/>
      <c r="P268" s="49" t="s">
        <v>225</v>
      </c>
      <c r="Q268" s="49"/>
      <c r="R268" s="49"/>
      <c r="S268" s="49"/>
      <c r="T268" s="49"/>
      <c r="U268" s="49"/>
      <c r="V268" s="50"/>
    </row>
    <row r="269" spans="1:22" ht="30.95" customHeight="1" x14ac:dyDescent="0.25">
      <c r="A269" s="1"/>
      <c r="B269" s="68">
        <v>46</v>
      </c>
      <c r="C269" s="68" t="s">
        <v>700</v>
      </c>
      <c r="D269" s="68" t="s">
        <v>21</v>
      </c>
      <c r="E269" s="68"/>
      <c r="F269" s="47">
        <v>58</v>
      </c>
      <c r="G269" s="47"/>
      <c r="H269" s="47"/>
      <c r="I269" s="47">
        <v>58</v>
      </c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8"/>
    </row>
    <row r="270" spans="1:22" ht="15.75" x14ac:dyDescent="0.25">
      <c r="A270" s="1"/>
      <c r="B270" s="68"/>
      <c r="C270" s="68"/>
      <c r="D270" s="19" t="s">
        <v>22</v>
      </c>
      <c r="E270" s="19" t="s">
        <v>23</v>
      </c>
      <c r="F270" s="19" t="s">
        <v>226</v>
      </c>
      <c r="G270" s="19"/>
      <c r="H270" s="19"/>
      <c r="I270" s="19" t="s">
        <v>226</v>
      </c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2"/>
    </row>
    <row r="271" spans="1:22" ht="48" customHeight="1" x14ac:dyDescent="0.25">
      <c r="A271" s="1"/>
      <c r="B271" s="68"/>
      <c r="C271" s="68"/>
      <c r="D271" s="68" t="s">
        <v>24</v>
      </c>
      <c r="E271" s="68"/>
      <c r="F271" s="19">
        <v>41</v>
      </c>
      <c r="G271" s="19"/>
      <c r="H271" s="19"/>
      <c r="I271" s="19">
        <v>41</v>
      </c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2"/>
    </row>
    <row r="272" spans="1:22" ht="15.75" x14ac:dyDescent="0.25">
      <c r="A272" s="1"/>
      <c r="B272" s="68"/>
      <c r="C272" s="68"/>
      <c r="D272" s="19" t="s">
        <v>22</v>
      </c>
      <c r="E272" s="19" t="s">
        <v>23</v>
      </c>
      <c r="F272" s="19" t="s">
        <v>227</v>
      </c>
      <c r="G272" s="19"/>
      <c r="H272" s="19"/>
      <c r="I272" s="19" t="s">
        <v>227</v>
      </c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2"/>
    </row>
    <row r="273" spans="1:22" ht="60" customHeight="1" x14ac:dyDescent="0.25">
      <c r="A273" s="1"/>
      <c r="B273" s="68"/>
      <c r="C273" s="68"/>
      <c r="D273" s="68" t="s">
        <v>25</v>
      </c>
      <c r="E273" s="68"/>
      <c r="F273" s="19">
        <v>31</v>
      </c>
      <c r="G273" s="19"/>
      <c r="H273" s="19"/>
      <c r="I273" s="19">
        <v>31</v>
      </c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2"/>
    </row>
    <row r="274" spans="1:22" ht="16.5" thickBot="1" x14ac:dyDescent="0.3">
      <c r="A274" s="1"/>
      <c r="B274" s="68"/>
      <c r="C274" s="68"/>
      <c r="D274" s="19" t="s">
        <v>22</v>
      </c>
      <c r="E274" s="19" t="s">
        <v>23</v>
      </c>
      <c r="F274" s="49" t="s">
        <v>228</v>
      </c>
      <c r="G274" s="49"/>
      <c r="H274" s="49"/>
      <c r="I274" s="49" t="s">
        <v>228</v>
      </c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50"/>
    </row>
    <row r="275" spans="1:22" ht="30.95" customHeight="1" x14ac:dyDescent="0.25">
      <c r="A275" s="1"/>
      <c r="B275" s="68">
        <v>47</v>
      </c>
      <c r="C275" s="68" t="s">
        <v>701</v>
      </c>
      <c r="D275" s="68" t="s">
        <v>21</v>
      </c>
      <c r="E275" s="68"/>
      <c r="F275" s="47">
        <f>SUM(G275:V275)</f>
        <v>110</v>
      </c>
      <c r="G275" s="47">
        <v>6</v>
      </c>
      <c r="H275" s="47"/>
      <c r="I275" s="47">
        <v>104</v>
      </c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8"/>
    </row>
    <row r="276" spans="1:22" ht="15.75" x14ac:dyDescent="0.25">
      <c r="A276" s="1"/>
      <c r="B276" s="68"/>
      <c r="C276" s="68"/>
      <c r="D276" s="19" t="s">
        <v>22</v>
      </c>
      <c r="E276" s="19" t="s">
        <v>23</v>
      </c>
      <c r="F276" s="19" t="s">
        <v>229</v>
      </c>
      <c r="G276" s="19" t="s">
        <v>40</v>
      </c>
      <c r="H276" s="19"/>
      <c r="I276" s="19" t="s">
        <v>233</v>
      </c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2"/>
    </row>
    <row r="277" spans="1:22" ht="48" customHeight="1" x14ac:dyDescent="0.25">
      <c r="A277" s="1"/>
      <c r="B277" s="68"/>
      <c r="C277" s="68"/>
      <c r="D277" s="68" t="s">
        <v>24</v>
      </c>
      <c r="E277" s="68"/>
      <c r="F277" s="19">
        <f t="shared" ref="F277:F279" si="3">SUM(G277:V277)</f>
        <v>130</v>
      </c>
      <c r="G277" s="19">
        <v>5</v>
      </c>
      <c r="H277" s="19"/>
      <c r="I277" s="19">
        <v>125</v>
      </c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2"/>
    </row>
    <row r="278" spans="1:22" ht="15.75" x14ac:dyDescent="0.25">
      <c r="A278" s="1"/>
      <c r="B278" s="68"/>
      <c r="C278" s="68"/>
      <c r="D278" s="19" t="s">
        <v>22</v>
      </c>
      <c r="E278" s="19" t="s">
        <v>23</v>
      </c>
      <c r="F278" s="19" t="s">
        <v>230</v>
      </c>
      <c r="G278" s="19" t="s">
        <v>232</v>
      </c>
      <c r="H278" s="19"/>
      <c r="I278" s="19" t="s">
        <v>234</v>
      </c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2"/>
    </row>
    <row r="279" spans="1:22" ht="60" customHeight="1" x14ac:dyDescent="0.25">
      <c r="A279" s="1"/>
      <c r="B279" s="68"/>
      <c r="C279" s="68"/>
      <c r="D279" s="68" t="s">
        <v>25</v>
      </c>
      <c r="E279" s="68"/>
      <c r="F279" s="19">
        <f t="shared" si="3"/>
        <v>140</v>
      </c>
      <c r="G279" s="19"/>
      <c r="H279" s="19"/>
      <c r="I279" s="19">
        <v>140</v>
      </c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2"/>
    </row>
    <row r="280" spans="1:22" ht="16.5" thickBot="1" x14ac:dyDescent="0.3">
      <c r="A280" s="1"/>
      <c r="B280" s="68"/>
      <c r="C280" s="68"/>
      <c r="D280" s="19" t="s">
        <v>22</v>
      </c>
      <c r="E280" s="19" t="s">
        <v>23</v>
      </c>
      <c r="F280" s="49" t="s">
        <v>231</v>
      </c>
      <c r="G280" s="49"/>
      <c r="H280" s="49"/>
      <c r="I280" s="49" t="s">
        <v>231</v>
      </c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50"/>
    </row>
    <row r="281" spans="1:22" ht="30.95" customHeight="1" x14ac:dyDescent="0.25">
      <c r="A281" s="1"/>
      <c r="B281" s="68">
        <v>48</v>
      </c>
      <c r="C281" s="68" t="s">
        <v>702</v>
      </c>
      <c r="D281" s="68" t="s">
        <v>21</v>
      </c>
      <c r="E281" s="68"/>
      <c r="F281" s="47">
        <f t="shared" ref="F281:F285" si="4">SUM(G281:V281)</f>
        <v>59</v>
      </c>
      <c r="G281" s="47"/>
      <c r="H281" s="47"/>
      <c r="I281" s="47">
        <v>49</v>
      </c>
      <c r="J281" s="47"/>
      <c r="K281" s="47">
        <v>10</v>
      </c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8"/>
    </row>
    <row r="282" spans="1:22" ht="15.75" x14ac:dyDescent="0.25">
      <c r="A282" s="1"/>
      <c r="B282" s="68"/>
      <c r="C282" s="68"/>
      <c r="D282" s="19" t="s">
        <v>22</v>
      </c>
      <c r="E282" s="19" t="s">
        <v>23</v>
      </c>
      <c r="F282" s="19" t="s">
        <v>235</v>
      </c>
      <c r="G282" s="19"/>
      <c r="H282" s="19"/>
      <c r="I282" s="19" t="s">
        <v>238</v>
      </c>
      <c r="J282" s="19"/>
      <c r="K282" s="19" t="s">
        <v>241</v>
      </c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2"/>
    </row>
    <row r="283" spans="1:22" ht="48" customHeight="1" x14ac:dyDescent="0.25">
      <c r="A283" s="1"/>
      <c r="B283" s="68"/>
      <c r="C283" s="68"/>
      <c r="D283" s="68" t="s">
        <v>24</v>
      </c>
      <c r="E283" s="68"/>
      <c r="F283" s="19">
        <f t="shared" si="4"/>
        <v>64</v>
      </c>
      <c r="G283" s="19"/>
      <c r="H283" s="19"/>
      <c r="I283" s="19">
        <v>50</v>
      </c>
      <c r="J283" s="19"/>
      <c r="K283" s="19">
        <v>14</v>
      </c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2"/>
    </row>
    <row r="284" spans="1:22" ht="15.75" x14ac:dyDescent="0.25">
      <c r="A284" s="1"/>
      <c r="B284" s="68"/>
      <c r="C284" s="68"/>
      <c r="D284" s="19" t="s">
        <v>22</v>
      </c>
      <c r="E284" s="19" t="s">
        <v>23</v>
      </c>
      <c r="F284" s="19" t="s">
        <v>236</v>
      </c>
      <c r="G284" s="19"/>
      <c r="H284" s="19"/>
      <c r="I284" s="19" t="s">
        <v>239</v>
      </c>
      <c r="J284" s="19"/>
      <c r="K284" s="19" t="s">
        <v>242</v>
      </c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2"/>
    </row>
    <row r="285" spans="1:22" ht="60" customHeight="1" x14ac:dyDescent="0.25">
      <c r="A285" s="1"/>
      <c r="B285" s="68"/>
      <c r="C285" s="68"/>
      <c r="D285" s="68" t="s">
        <v>25</v>
      </c>
      <c r="E285" s="68"/>
      <c r="F285" s="19">
        <f t="shared" si="4"/>
        <v>67</v>
      </c>
      <c r="G285" s="19"/>
      <c r="H285" s="19"/>
      <c r="I285" s="19">
        <v>59</v>
      </c>
      <c r="J285" s="19"/>
      <c r="K285" s="19">
        <v>8</v>
      </c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2"/>
    </row>
    <row r="286" spans="1:22" ht="16.5" thickBot="1" x14ac:dyDescent="0.3">
      <c r="A286" s="1"/>
      <c r="B286" s="68"/>
      <c r="C286" s="68"/>
      <c r="D286" s="19" t="s">
        <v>22</v>
      </c>
      <c r="E286" s="19" t="s">
        <v>23</v>
      </c>
      <c r="F286" s="49" t="s">
        <v>237</v>
      </c>
      <c r="G286" s="49"/>
      <c r="H286" s="49"/>
      <c r="I286" s="49" t="s">
        <v>240</v>
      </c>
      <c r="J286" s="49"/>
      <c r="K286" s="49" t="s">
        <v>243</v>
      </c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50"/>
    </row>
    <row r="287" spans="1:22" ht="30.95" customHeight="1" x14ac:dyDescent="0.25">
      <c r="A287" s="1"/>
      <c r="B287" s="68">
        <v>49</v>
      </c>
      <c r="C287" s="68" t="s">
        <v>703</v>
      </c>
      <c r="D287" s="68" t="s">
        <v>21</v>
      </c>
      <c r="E287" s="68"/>
      <c r="F287" s="47">
        <f t="shared" ref="F287:F291" si="5">SUM(G287:V287)</f>
        <v>55</v>
      </c>
      <c r="G287" s="47"/>
      <c r="H287" s="47"/>
      <c r="I287" s="47">
        <v>26</v>
      </c>
      <c r="J287" s="47"/>
      <c r="K287" s="47">
        <v>29</v>
      </c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8"/>
    </row>
    <row r="288" spans="1:22" ht="15.75" x14ac:dyDescent="0.25">
      <c r="A288" s="1"/>
      <c r="B288" s="68"/>
      <c r="C288" s="68"/>
      <c r="D288" s="19" t="s">
        <v>22</v>
      </c>
      <c r="E288" s="19" t="s">
        <v>23</v>
      </c>
      <c r="F288" s="19" t="s">
        <v>244</v>
      </c>
      <c r="G288" s="19"/>
      <c r="H288" s="19"/>
      <c r="I288" s="19">
        <v>5</v>
      </c>
      <c r="J288" s="19"/>
      <c r="K288" s="19">
        <v>8</v>
      </c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2"/>
    </row>
    <row r="289" spans="1:22" ht="48" customHeight="1" x14ac:dyDescent="0.25">
      <c r="A289" s="1"/>
      <c r="B289" s="68"/>
      <c r="C289" s="68"/>
      <c r="D289" s="68" t="s">
        <v>24</v>
      </c>
      <c r="E289" s="68"/>
      <c r="F289" s="19">
        <f t="shared" si="5"/>
        <v>39</v>
      </c>
      <c r="G289" s="19"/>
      <c r="H289" s="19"/>
      <c r="I289" s="19">
        <v>18</v>
      </c>
      <c r="J289" s="19"/>
      <c r="K289" s="19">
        <v>21</v>
      </c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2"/>
    </row>
    <row r="290" spans="1:22" ht="15.75" x14ac:dyDescent="0.25">
      <c r="A290" s="1"/>
      <c r="B290" s="68"/>
      <c r="C290" s="68"/>
      <c r="D290" s="19" t="s">
        <v>22</v>
      </c>
      <c r="E290" s="19" t="s">
        <v>23</v>
      </c>
      <c r="F290" s="19" t="s">
        <v>245</v>
      </c>
      <c r="G290" s="19"/>
      <c r="H290" s="19"/>
      <c r="I290" s="19">
        <v>8</v>
      </c>
      <c r="J290" s="19"/>
      <c r="K290" s="19">
        <v>6</v>
      </c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2"/>
    </row>
    <row r="291" spans="1:22" ht="69.75" customHeight="1" x14ac:dyDescent="0.25">
      <c r="A291" s="1"/>
      <c r="B291" s="68"/>
      <c r="C291" s="68"/>
      <c r="D291" s="68" t="s">
        <v>25</v>
      </c>
      <c r="E291" s="68"/>
      <c r="F291" s="19">
        <f t="shared" si="5"/>
        <v>31</v>
      </c>
      <c r="G291" s="19"/>
      <c r="H291" s="19"/>
      <c r="I291" s="19">
        <v>14</v>
      </c>
      <c r="J291" s="19"/>
      <c r="K291" s="19">
        <v>17</v>
      </c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2"/>
    </row>
    <row r="292" spans="1:22" ht="16.5" thickBot="1" x14ac:dyDescent="0.3">
      <c r="A292" s="1"/>
      <c r="B292" s="68"/>
      <c r="C292" s="68"/>
      <c r="D292" s="19" t="s">
        <v>22</v>
      </c>
      <c r="E292" s="19" t="s">
        <v>23</v>
      </c>
      <c r="F292" s="19" t="s">
        <v>228</v>
      </c>
      <c r="G292" s="49"/>
      <c r="H292" s="49"/>
      <c r="I292" s="49">
        <v>8</v>
      </c>
      <c r="J292" s="49"/>
      <c r="K292" s="49">
        <v>6</v>
      </c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50"/>
    </row>
    <row r="293" spans="1:22" ht="30.95" customHeight="1" x14ac:dyDescent="0.25">
      <c r="A293" s="1"/>
      <c r="B293" s="68">
        <v>52</v>
      </c>
      <c r="C293" s="68" t="s">
        <v>655</v>
      </c>
      <c r="D293" s="68" t="s">
        <v>21</v>
      </c>
      <c r="E293" s="68"/>
      <c r="F293" s="19">
        <v>70</v>
      </c>
      <c r="G293" s="19"/>
      <c r="H293" s="19"/>
      <c r="I293" s="19">
        <v>25</v>
      </c>
      <c r="J293" s="30"/>
      <c r="K293" s="27">
        <v>14</v>
      </c>
      <c r="L293" s="19"/>
      <c r="M293" s="19"/>
      <c r="N293" s="19">
        <v>18</v>
      </c>
      <c r="O293" s="19"/>
      <c r="P293" s="19"/>
      <c r="Q293" s="27">
        <v>13</v>
      </c>
      <c r="R293" s="19"/>
      <c r="S293" s="19"/>
      <c r="T293" s="19"/>
      <c r="U293" s="19"/>
      <c r="V293" s="30"/>
    </row>
    <row r="294" spans="1:22" ht="15.75" x14ac:dyDescent="0.25">
      <c r="A294" s="1"/>
      <c r="B294" s="68"/>
      <c r="C294" s="68"/>
      <c r="D294" s="19" t="s">
        <v>22</v>
      </c>
      <c r="E294" s="19" t="s">
        <v>23</v>
      </c>
      <c r="F294" s="27">
        <v>48</v>
      </c>
      <c r="G294" s="19"/>
      <c r="H294" s="19"/>
      <c r="I294" s="2" t="s">
        <v>660</v>
      </c>
      <c r="J294" s="19"/>
      <c r="K294" s="2" t="s">
        <v>661</v>
      </c>
      <c r="L294" s="2"/>
      <c r="M294" s="19"/>
      <c r="N294" s="2" t="s">
        <v>316</v>
      </c>
      <c r="O294" s="19"/>
      <c r="P294" s="19"/>
      <c r="Q294" s="2" t="s">
        <v>48</v>
      </c>
      <c r="R294" s="19"/>
      <c r="S294" s="2"/>
      <c r="T294" s="19"/>
      <c r="U294" s="19"/>
      <c r="V294" s="2"/>
    </row>
    <row r="295" spans="1:22" ht="48" customHeight="1" x14ac:dyDescent="0.25">
      <c r="A295" s="1"/>
      <c r="B295" s="68"/>
      <c r="C295" s="68"/>
      <c r="D295" s="68" t="s">
        <v>24</v>
      </c>
      <c r="E295" s="68"/>
      <c r="F295" s="19">
        <v>48</v>
      </c>
      <c r="G295" s="19"/>
      <c r="H295" s="19"/>
      <c r="I295" s="19">
        <v>17</v>
      </c>
      <c r="J295" s="19"/>
      <c r="K295" s="19">
        <v>10</v>
      </c>
      <c r="L295" s="19"/>
      <c r="M295" s="19"/>
      <c r="N295" s="19">
        <v>14</v>
      </c>
      <c r="O295" s="19"/>
      <c r="P295" s="19"/>
      <c r="Q295" s="19">
        <v>7</v>
      </c>
      <c r="R295" s="19"/>
      <c r="S295" s="19"/>
      <c r="T295" s="19"/>
      <c r="U295" s="19"/>
      <c r="V295" s="19"/>
    </row>
    <row r="296" spans="1:22" ht="15.75" x14ac:dyDescent="0.25">
      <c r="A296" s="1"/>
      <c r="B296" s="68"/>
      <c r="C296" s="68"/>
      <c r="D296" s="19" t="s">
        <v>22</v>
      </c>
      <c r="E296" s="19" t="s">
        <v>23</v>
      </c>
      <c r="F296" s="27">
        <v>29</v>
      </c>
      <c r="G296" s="19"/>
      <c r="H296" s="19"/>
      <c r="I296" s="2" t="s">
        <v>662</v>
      </c>
      <c r="J296" s="19"/>
      <c r="K296" s="2" t="s">
        <v>49</v>
      </c>
      <c r="L296" s="2"/>
      <c r="M296" s="19"/>
      <c r="N296" s="2" t="s">
        <v>51</v>
      </c>
      <c r="O296" s="19"/>
      <c r="P296" s="19"/>
      <c r="Q296" s="2" t="s">
        <v>663</v>
      </c>
      <c r="R296" s="19"/>
      <c r="S296" s="2"/>
      <c r="T296" s="19"/>
      <c r="U296" s="19"/>
      <c r="V296" s="2"/>
    </row>
    <row r="297" spans="1:22" ht="60" customHeight="1" x14ac:dyDescent="0.25">
      <c r="A297" s="1"/>
      <c r="B297" s="68"/>
      <c r="C297" s="68"/>
      <c r="D297" s="68" t="s">
        <v>25</v>
      </c>
      <c r="E297" s="68"/>
      <c r="F297" s="19">
        <v>29</v>
      </c>
      <c r="G297" s="19"/>
      <c r="H297" s="19"/>
      <c r="I297" s="19">
        <v>13</v>
      </c>
      <c r="J297" s="19"/>
      <c r="K297" s="19">
        <v>4</v>
      </c>
      <c r="L297" s="19"/>
      <c r="M297" s="19"/>
      <c r="N297" s="19">
        <v>9</v>
      </c>
      <c r="O297" s="19"/>
      <c r="P297" s="19"/>
      <c r="Q297" s="19">
        <v>3</v>
      </c>
      <c r="R297" s="19"/>
      <c r="S297" s="19"/>
      <c r="T297" s="19"/>
      <c r="U297" s="19"/>
      <c r="V297" s="19"/>
    </row>
    <row r="298" spans="1:22" ht="15.75" x14ac:dyDescent="0.25">
      <c r="A298" s="1"/>
      <c r="B298" s="68"/>
      <c r="C298" s="68"/>
      <c r="D298" s="19" t="s">
        <v>22</v>
      </c>
      <c r="E298" s="19" t="s">
        <v>23</v>
      </c>
      <c r="F298" s="27">
        <v>20</v>
      </c>
      <c r="G298" s="19"/>
      <c r="H298" s="19"/>
      <c r="I298" s="2" t="s">
        <v>666</v>
      </c>
      <c r="J298" s="19"/>
      <c r="K298" s="2" t="s">
        <v>29</v>
      </c>
      <c r="L298" s="2"/>
      <c r="M298" s="19"/>
      <c r="N298" s="2" t="s">
        <v>665</v>
      </c>
      <c r="O298" s="19"/>
      <c r="P298" s="19"/>
      <c r="Q298" s="2" t="s">
        <v>664</v>
      </c>
      <c r="R298" s="19"/>
      <c r="S298" s="2"/>
      <c r="T298" s="19"/>
      <c r="U298" s="19"/>
      <c r="V298" s="2"/>
    </row>
    <row r="299" spans="1:22" ht="30.95" customHeight="1" x14ac:dyDescent="0.25">
      <c r="A299" s="1"/>
      <c r="B299" s="69">
        <v>54</v>
      </c>
      <c r="C299" s="69" t="s">
        <v>707</v>
      </c>
      <c r="D299" s="69" t="s">
        <v>21</v>
      </c>
      <c r="E299" s="69"/>
      <c r="F299" s="31">
        <v>25</v>
      </c>
      <c r="G299" s="18"/>
      <c r="H299" s="18"/>
      <c r="I299" s="31">
        <v>17</v>
      </c>
      <c r="J299" s="18"/>
      <c r="K299" s="18">
        <v>8</v>
      </c>
      <c r="L299" s="18"/>
      <c r="M299" s="18"/>
      <c r="N299" s="18"/>
      <c r="O299" s="18"/>
      <c r="P299" s="19"/>
      <c r="Q299" s="19"/>
      <c r="R299" s="19"/>
      <c r="S299" s="19"/>
      <c r="T299" s="19"/>
      <c r="U299" s="19"/>
      <c r="V299" s="19"/>
    </row>
    <row r="300" spans="1:22" ht="15.75" x14ac:dyDescent="0.25">
      <c r="A300" s="1"/>
      <c r="B300" s="69"/>
      <c r="C300" s="69"/>
      <c r="D300" s="18" t="s">
        <v>22</v>
      </c>
      <c r="E300" s="18" t="s">
        <v>23</v>
      </c>
      <c r="F300" s="31">
        <v>25</v>
      </c>
      <c r="G300" s="18"/>
      <c r="H300" s="18"/>
      <c r="I300" s="17" t="s">
        <v>656</v>
      </c>
      <c r="J300" s="18"/>
      <c r="K300" s="17" t="s">
        <v>657</v>
      </c>
      <c r="L300" s="18"/>
      <c r="M300" s="18"/>
      <c r="N300" s="18"/>
      <c r="O300" s="18"/>
      <c r="P300" s="19"/>
      <c r="Q300" s="19"/>
      <c r="R300" s="19"/>
      <c r="S300" s="19"/>
      <c r="T300" s="19"/>
      <c r="U300" s="19"/>
      <c r="V300" s="19"/>
    </row>
    <row r="301" spans="1:22" ht="48" customHeight="1" x14ac:dyDescent="0.25">
      <c r="A301" s="1"/>
      <c r="B301" s="69"/>
      <c r="C301" s="69"/>
      <c r="D301" s="69" t="s">
        <v>24</v>
      </c>
      <c r="E301" s="69"/>
      <c r="F301" s="18">
        <v>25</v>
      </c>
      <c r="G301" s="18"/>
      <c r="H301" s="18"/>
      <c r="I301" s="18">
        <v>17</v>
      </c>
      <c r="J301" s="18"/>
      <c r="K301" s="18">
        <v>8</v>
      </c>
      <c r="L301" s="18"/>
      <c r="M301" s="18"/>
      <c r="N301" s="18"/>
      <c r="O301" s="18"/>
      <c r="P301" s="19"/>
      <c r="Q301" s="19"/>
      <c r="R301" s="19"/>
      <c r="S301" s="19"/>
      <c r="T301" s="19"/>
      <c r="U301" s="19"/>
      <c r="V301" s="19"/>
    </row>
    <row r="302" spans="1:22" ht="15.75" x14ac:dyDescent="0.25">
      <c r="A302" s="1"/>
      <c r="B302" s="69"/>
      <c r="C302" s="69"/>
      <c r="D302" s="18" t="s">
        <v>22</v>
      </c>
      <c r="E302" s="18" t="s">
        <v>23</v>
      </c>
      <c r="F302" s="31">
        <v>0.21</v>
      </c>
      <c r="G302" s="18"/>
      <c r="H302" s="18"/>
      <c r="I302" s="17" t="s">
        <v>315</v>
      </c>
      <c r="J302" s="18"/>
      <c r="K302" s="17" t="s">
        <v>658</v>
      </c>
      <c r="L302" s="18"/>
      <c r="M302" s="18"/>
      <c r="N302" s="18"/>
      <c r="O302" s="18"/>
      <c r="P302" s="19"/>
      <c r="Q302" s="19"/>
      <c r="R302" s="19"/>
      <c r="S302" s="19"/>
      <c r="T302" s="19"/>
      <c r="U302" s="19"/>
      <c r="V302" s="19"/>
    </row>
    <row r="303" spans="1:22" ht="60" customHeight="1" x14ac:dyDescent="0.25">
      <c r="A303" s="1"/>
      <c r="B303" s="69"/>
      <c r="C303" s="69"/>
      <c r="D303" s="69" t="s">
        <v>25</v>
      </c>
      <c r="E303" s="69"/>
      <c r="F303" s="18">
        <v>21</v>
      </c>
      <c r="G303" s="18"/>
      <c r="H303" s="18"/>
      <c r="I303" s="18">
        <v>15</v>
      </c>
      <c r="J303" s="18"/>
      <c r="K303" s="18">
        <v>6</v>
      </c>
      <c r="L303" s="18"/>
      <c r="M303" s="18"/>
      <c r="N303" s="18"/>
      <c r="O303" s="18"/>
      <c r="P303" s="19"/>
      <c r="Q303" s="19"/>
      <c r="R303" s="19"/>
      <c r="S303" s="19"/>
      <c r="T303" s="19"/>
      <c r="U303" s="19"/>
      <c r="V303" s="19"/>
    </row>
    <row r="304" spans="1:22" ht="15.75" x14ac:dyDescent="0.25">
      <c r="A304" s="1"/>
      <c r="B304" s="69"/>
      <c r="C304" s="69"/>
      <c r="D304" s="18" t="s">
        <v>22</v>
      </c>
      <c r="E304" s="18" t="s">
        <v>23</v>
      </c>
      <c r="F304" s="31">
        <v>11</v>
      </c>
      <c r="G304" s="18"/>
      <c r="H304" s="18"/>
      <c r="I304" s="17" t="s">
        <v>313</v>
      </c>
      <c r="J304" s="18"/>
      <c r="K304" s="17" t="s">
        <v>659</v>
      </c>
      <c r="L304" s="18"/>
      <c r="M304" s="18"/>
      <c r="N304" s="18"/>
      <c r="O304" s="18"/>
      <c r="P304" s="19"/>
      <c r="Q304" s="19"/>
      <c r="R304" s="19"/>
      <c r="S304" s="19"/>
      <c r="T304" s="19"/>
      <c r="U304" s="19"/>
      <c r="V304" s="19"/>
    </row>
    <row r="305" spans="1:22" ht="30.95" customHeight="1" x14ac:dyDescent="0.25">
      <c r="A305" s="1"/>
      <c r="B305" s="68">
        <v>55</v>
      </c>
      <c r="C305" s="68" t="s">
        <v>670</v>
      </c>
      <c r="D305" s="68" t="s">
        <v>21</v>
      </c>
      <c r="E305" s="68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</row>
    <row r="306" spans="1:22" ht="15.75" x14ac:dyDescent="0.25">
      <c r="A306" s="1"/>
      <c r="B306" s="68"/>
      <c r="C306" s="68"/>
      <c r="D306" s="19" t="s">
        <v>22</v>
      </c>
      <c r="E306" s="19" t="s">
        <v>23</v>
      </c>
      <c r="F306" s="2"/>
      <c r="G306" s="19"/>
      <c r="H306" s="19"/>
      <c r="I306" s="2"/>
      <c r="J306" s="19"/>
      <c r="K306" s="2"/>
      <c r="L306" s="19"/>
      <c r="M306" s="2"/>
      <c r="N306" s="19"/>
      <c r="O306" s="19"/>
      <c r="P306" s="2"/>
      <c r="Q306" s="19"/>
      <c r="R306" s="19"/>
      <c r="S306" s="19"/>
      <c r="T306" s="19"/>
      <c r="U306" s="19"/>
      <c r="V306" s="19"/>
    </row>
    <row r="307" spans="1:22" ht="48" customHeight="1" x14ac:dyDescent="0.25">
      <c r="A307" s="1"/>
      <c r="B307" s="68"/>
      <c r="C307" s="68"/>
      <c r="D307" s="68" t="s">
        <v>24</v>
      </c>
      <c r="E307" s="68"/>
      <c r="F307" s="19"/>
      <c r="G307" s="19"/>
      <c r="H307" s="19"/>
      <c r="I307" s="30"/>
      <c r="J307" s="19"/>
      <c r="K307" s="30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</row>
    <row r="308" spans="1:22" ht="15.75" x14ac:dyDescent="0.25">
      <c r="A308" s="1"/>
      <c r="B308" s="68"/>
      <c r="C308" s="68"/>
      <c r="D308" s="19" t="s">
        <v>22</v>
      </c>
      <c r="E308" s="19" t="s">
        <v>23</v>
      </c>
      <c r="F308" s="2"/>
      <c r="G308" s="19"/>
      <c r="H308" s="19"/>
      <c r="I308" s="2"/>
      <c r="J308" s="19"/>
      <c r="K308" s="2"/>
      <c r="L308" s="19"/>
      <c r="M308" s="2"/>
      <c r="N308" s="19"/>
      <c r="O308" s="19"/>
      <c r="P308" s="2"/>
      <c r="Q308" s="19"/>
      <c r="R308" s="19"/>
      <c r="S308" s="19"/>
      <c r="T308" s="19"/>
      <c r="U308" s="19"/>
      <c r="V308" s="19"/>
    </row>
    <row r="309" spans="1:22" ht="60" customHeight="1" x14ac:dyDescent="0.25">
      <c r="A309" s="1"/>
      <c r="B309" s="68"/>
      <c r="C309" s="68"/>
      <c r="D309" s="68" t="s">
        <v>25</v>
      </c>
      <c r="E309" s="68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</row>
    <row r="310" spans="1:22" ht="15.75" x14ac:dyDescent="0.25">
      <c r="A310" s="1"/>
      <c r="B310" s="68"/>
      <c r="C310" s="68"/>
      <c r="D310" s="19" t="s">
        <v>22</v>
      </c>
      <c r="E310" s="19" t="s">
        <v>23</v>
      </c>
      <c r="F310" s="2"/>
      <c r="G310" s="19"/>
      <c r="H310" s="19"/>
      <c r="I310" s="2"/>
      <c r="J310" s="19"/>
      <c r="K310" s="2"/>
      <c r="L310" s="19"/>
      <c r="M310" s="2"/>
      <c r="N310" s="19"/>
      <c r="O310" s="19"/>
      <c r="P310" s="2"/>
      <c r="Q310" s="19"/>
      <c r="R310" s="19"/>
      <c r="S310" s="19"/>
      <c r="T310" s="19"/>
      <c r="U310" s="19"/>
      <c r="V310" s="19"/>
    </row>
    <row r="311" spans="1:22" ht="30.95" customHeight="1" x14ac:dyDescent="0.25">
      <c r="A311" s="1"/>
      <c r="B311" s="68">
        <v>56</v>
      </c>
      <c r="C311" s="68" t="s">
        <v>212</v>
      </c>
      <c r="D311" s="68" t="s">
        <v>21</v>
      </c>
      <c r="E311" s="68"/>
      <c r="F311" s="26">
        <v>145</v>
      </c>
      <c r="G311" s="26"/>
      <c r="H311" s="26"/>
      <c r="I311" s="26">
        <v>133</v>
      </c>
      <c r="J311" s="26"/>
      <c r="K311" s="26">
        <v>12</v>
      </c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</row>
    <row r="312" spans="1:22" ht="15.75" x14ac:dyDescent="0.25">
      <c r="A312" s="1"/>
      <c r="B312" s="68"/>
      <c r="C312" s="68"/>
      <c r="D312" s="19" t="s">
        <v>22</v>
      </c>
      <c r="E312" s="19" t="s">
        <v>23</v>
      </c>
      <c r="F312" s="26" t="s">
        <v>205</v>
      </c>
      <c r="G312" s="26"/>
      <c r="H312" s="26"/>
      <c r="I312" s="51" t="s">
        <v>206</v>
      </c>
      <c r="J312" s="26"/>
      <c r="K312" s="26" t="s">
        <v>207</v>
      </c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</row>
    <row r="313" spans="1:22" ht="48" customHeight="1" x14ac:dyDescent="0.25">
      <c r="A313" s="1"/>
      <c r="B313" s="68"/>
      <c r="C313" s="68"/>
      <c r="D313" s="68" t="s">
        <v>24</v>
      </c>
      <c r="E313" s="68"/>
      <c r="F313" s="26">
        <v>141</v>
      </c>
      <c r="G313" s="26"/>
      <c r="H313" s="26"/>
      <c r="I313" s="26">
        <v>141</v>
      </c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</row>
    <row r="314" spans="1:22" ht="15.75" x14ac:dyDescent="0.25">
      <c r="A314" s="1"/>
      <c r="B314" s="68"/>
      <c r="C314" s="68"/>
      <c r="D314" s="19" t="s">
        <v>22</v>
      </c>
      <c r="E314" s="19" t="s">
        <v>23</v>
      </c>
      <c r="F314" s="26" t="s">
        <v>208</v>
      </c>
      <c r="G314" s="26"/>
      <c r="H314" s="26"/>
      <c r="I314" s="51" t="s">
        <v>209</v>
      </c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</row>
    <row r="315" spans="1:22" ht="60" customHeight="1" x14ac:dyDescent="0.25">
      <c r="A315" s="1"/>
      <c r="B315" s="68"/>
      <c r="C315" s="68"/>
      <c r="D315" s="68" t="s">
        <v>25</v>
      </c>
      <c r="E315" s="68"/>
      <c r="F315" s="26">
        <v>175</v>
      </c>
      <c r="G315" s="26"/>
      <c r="H315" s="26"/>
      <c r="I315" s="26">
        <v>148</v>
      </c>
      <c r="J315" s="26"/>
      <c r="K315" s="26">
        <v>10</v>
      </c>
      <c r="L315" s="26"/>
      <c r="M315" s="26"/>
      <c r="N315" s="26"/>
      <c r="O315" s="26"/>
      <c r="P315" s="26">
        <v>17</v>
      </c>
      <c r="Q315" s="26"/>
      <c r="R315" s="26"/>
      <c r="S315" s="26"/>
      <c r="T315" s="26"/>
      <c r="U315" s="26"/>
      <c r="V315" s="26"/>
    </row>
    <row r="316" spans="1:22" ht="15.75" x14ac:dyDescent="0.25">
      <c r="A316" s="1"/>
      <c r="B316" s="68"/>
      <c r="C316" s="68"/>
      <c r="D316" s="19" t="s">
        <v>22</v>
      </c>
      <c r="E316" s="19" t="s">
        <v>23</v>
      </c>
      <c r="F316" s="26" t="s">
        <v>210</v>
      </c>
      <c r="G316" s="26"/>
      <c r="H316" s="26"/>
      <c r="I316" s="51" t="s">
        <v>211</v>
      </c>
      <c r="J316" s="26"/>
      <c r="K316" s="26" t="s">
        <v>55</v>
      </c>
      <c r="L316" s="26"/>
      <c r="M316" s="26"/>
      <c r="N316" s="26"/>
      <c r="O316" s="26"/>
      <c r="P316" s="26" t="s">
        <v>56</v>
      </c>
      <c r="Q316" s="26"/>
      <c r="R316" s="26"/>
      <c r="S316" s="26"/>
      <c r="T316" s="26"/>
      <c r="U316" s="26"/>
      <c r="V316" s="26"/>
    </row>
    <row r="317" spans="1:22" ht="30.95" customHeight="1" x14ac:dyDescent="0.25">
      <c r="A317" s="1"/>
      <c r="B317" s="77">
        <v>57</v>
      </c>
      <c r="C317" s="77" t="s">
        <v>708</v>
      </c>
      <c r="D317" s="77" t="s">
        <v>21</v>
      </c>
      <c r="E317" s="77"/>
      <c r="F317" s="19">
        <v>10</v>
      </c>
      <c r="G317" s="19"/>
      <c r="H317" s="19"/>
      <c r="I317" s="19">
        <v>9</v>
      </c>
      <c r="J317" s="19"/>
      <c r="K317" s="19">
        <v>1</v>
      </c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</row>
    <row r="318" spans="1:22" ht="15.75" x14ac:dyDescent="0.25">
      <c r="A318" s="1"/>
      <c r="B318" s="77"/>
      <c r="C318" s="77"/>
      <c r="D318" s="22" t="s">
        <v>22</v>
      </c>
      <c r="E318" s="22" t="s">
        <v>23</v>
      </c>
      <c r="F318" s="2" t="s">
        <v>365</v>
      </c>
      <c r="G318" s="19"/>
      <c r="H318" s="19"/>
      <c r="I318" s="2" t="s">
        <v>366</v>
      </c>
      <c r="J318" s="19"/>
      <c r="K318" s="2" t="s">
        <v>367</v>
      </c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</row>
    <row r="319" spans="1:22" ht="48" customHeight="1" x14ac:dyDescent="0.25">
      <c r="A319" s="1"/>
      <c r="B319" s="77"/>
      <c r="C319" s="77"/>
      <c r="D319" s="77" t="s">
        <v>24</v>
      </c>
      <c r="E319" s="77"/>
      <c r="F319" s="19">
        <v>6</v>
      </c>
      <c r="G319" s="19"/>
      <c r="H319" s="19"/>
      <c r="I319" s="19">
        <v>5</v>
      </c>
      <c r="J319" s="19"/>
      <c r="K319" s="19">
        <v>1</v>
      </c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</row>
    <row r="320" spans="1:22" ht="15.75" x14ac:dyDescent="0.25">
      <c r="A320" s="1"/>
      <c r="B320" s="77"/>
      <c r="C320" s="77"/>
      <c r="D320" s="22" t="s">
        <v>22</v>
      </c>
      <c r="E320" s="22" t="s">
        <v>23</v>
      </c>
      <c r="F320" s="2" t="s">
        <v>368</v>
      </c>
      <c r="G320" s="19"/>
      <c r="H320" s="19"/>
      <c r="I320" s="2" t="s">
        <v>369</v>
      </c>
      <c r="J320" s="19"/>
      <c r="K320" s="2" t="s">
        <v>88</v>
      </c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</row>
    <row r="321" spans="1:22" ht="60" customHeight="1" x14ac:dyDescent="0.25">
      <c r="A321" s="1"/>
      <c r="B321" s="77"/>
      <c r="C321" s="77"/>
      <c r="D321" s="77" t="s">
        <v>25</v>
      </c>
      <c r="E321" s="77"/>
      <c r="F321" s="19">
        <v>4</v>
      </c>
      <c r="G321" s="19"/>
      <c r="H321" s="19"/>
      <c r="I321" s="19">
        <v>3</v>
      </c>
      <c r="J321" s="19"/>
      <c r="K321" s="19">
        <v>1</v>
      </c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</row>
    <row r="322" spans="1:22" ht="15.75" x14ac:dyDescent="0.25">
      <c r="A322" s="1"/>
      <c r="B322" s="77"/>
      <c r="C322" s="77"/>
      <c r="D322" s="22" t="s">
        <v>22</v>
      </c>
      <c r="E322" s="22" t="s">
        <v>23</v>
      </c>
      <c r="F322" s="2" t="s">
        <v>370</v>
      </c>
      <c r="G322" s="19"/>
      <c r="H322" s="19"/>
      <c r="I322" s="2" t="s">
        <v>371</v>
      </c>
      <c r="J322" s="19"/>
      <c r="K322" s="2" t="s">
        <v>372</v>
      </c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</row>
    <row r="323" spans="1:22" ht="30.95" customHeight="1" x14ac:dyDescent="0.25">
      <c r="A323" s="1"/>
      <c r="B323" s="68">
        <v>58</v>
      </c>
      <c r="C323" s="68" t="s">
        <v>704</v>
      </c>
      <c r="D323" s="68" t="s">
        <v>21</v>
      </c>
      <c r="E323" s="68"/>
      <c r="F323" s="19">
        <v>25</v>
      </c>
      <c r="G323" s="19"/>
      <c r="H323" s="19"/>
      <c r="I323" s="19">
        <v>19</v>
      </c>
      <c r="J323" s="19"/>
      <c r="K323" s="19">
        <v>16</v>
      </c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</row>
    <row r="324" spans="1:22" ht="15.75" x14ac:dyDescent="0.25">
      <c r="A324" s="1"/>
      <c r="B324" s="68"/>
      <c r="C324" s="68"/>
      <c r="D324" s="19" t="s">
        <v>22</v>
      </c>
      <c r="E324" s="19" t="s">
        <v>23</v>
      </c>
      <c r="F324" s="19">
        <v>2</v>
      </c>
      <c r="G324" s="19"/>
      <c r="H324" s="19"/>
      <c r="I324" s="19" t="s">
        <v>41</v>
      </c>
      <c r="J324" s="19"/>
      <c r="K324" s="19" t="s">
        <v>246</v>
      </c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</row>
    <row r="325" spans="1:22" ht="48" customHeight="1" x14ac:dyDescent="0.25">
      <c r="A325" s="1"/>
      <c r="B325" s="68"/>
      <c r="C325" s="68"/>
      <c r="D325" s="68" t="s">
        <v>24</v>
      </c>
      <c r="E325" s="68"/>
      <c r="F325" s="19">
        <v>46</v>
      </c>
      <c r="G325" s="19"/>
      <c r="H325" s="19"/>
      <c r="I325" s="19">
        <v>42</v>
      </c>
      <c r="J325" s="19"/>
      <c r="K325" s="19">
        <v>4</v>
      </c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</row>
    <row r="326" spans="1:22" ht="15.75" x14ac:dyDescent="0.25">
      <c r="A326" s="1"/>
      <c r="B326" s="68"/>
      <c r="C326" s="68"/>
      <c r="D326" s="19" t="s">
        <v>22</v>
      </c>
      <c r="E326" s="19" t="s">
        <v>23</v>
      </c>
      <c r="F326" s="19" t="s">
        <v>249</v>
      </c>
      <c r="G326" s="19"/>
      <c r="H326" s="19"/>
      <c r="I326" s="19" t="s">
        <v>247</v>
      </c>
      <c r="J326" s="19"/>
      <c r="K326" s="19" t="s">
        <v>28</v>
      </c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</row>
    <row r="327" spans="1:22" ht="60" customHeight="1" x14ac:dyDescent="0.25">
      <c r="A327" s="1"/>
      <c r="B327" s="68"/>
      <c r="C327" s="68"/>
      <c r="D327" s="68" t="s">
        <v>25</v>
      </c>
      <c r="E327" s="68"/>
      <c r="F327" s="19">
        <v>51</v>
      </c>
      <c r="G327" s="19"/>
      <c r="H327" s="19"/>
      <c r="I327" s="19">
        <v>48</v>
      </c>
      <c r="J327" s="19"/>
      <c r="K327" s="19">
        <v>3</v>
      </c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</row>
    <row r="328" spans="1:22" ht="15.75" x14ac:dyDescent="0.25">
      <c r="A328" s="1"/>
      <c r="B328" s="68"/>
      <c r="C328" s="68"/>
      <c r="D328" s="19" t="s">
        <v>22</v>
      </c>
      <c r="E328" s="19" t="s">
        <v>23</v>
      </c>
      <c r="F328" s="19" t="s">
        <v>250</v>
      </c>
      <c r="G328" s="19"/>
      <c r="H328" s="19"/>
      <c r="I328" s="19" t="s">
        <v>248</v>
      </c>
      <c r="J328" s="19"/>
      <c r="K328" s="19" t="s">
        <v>225</v>
      </c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</row>
    <row r="329" spans="1:22" ht="30.95" customHeight="1" x14ac:dyDescent="0.25">
      <c r="A329" s="1"/>
      <c r="B329" s="68">
        <v>59</v>
      </c>
      <c r="C329" s="70" t="s">
        <v>705</v>
      </c>
      <c r="D329" s="68" t="s">
        <v>21</v>
      </c>
      <c r="E329" s="68"/>
      <c r="F329" s="19">
        <v>14</v>
      </c>
      <c r="G329" s="19"/>
      <c r="H329" s="19"/>
      <c r="I329" s="19">
        <v>14</v>
      </c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</row>
    <row r="330" spans="1:22" ht="15.75" x14ac:dyDescent="0.25">
      <c r="A330" s="1"/>
      <c r="B330" s="68"/>
      <c r="C330" s="76"/>
      <c r="D330" s="19" t="s">
        <v>22</v>
      </c>
      <c r="E330" s="19" t="s">
        <v>23</v>
      </c>
      <c r="F330" s="19" t="s">
        <v>297</v>
      </c>
      <c r="G330" s="19"/>
      <c r="H330" s="19"/>
      <c r="I330" s="19" t="s">
        <v>297</v>
      </c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</row>
    <row r="331" spans="1:22" ht="48" customHeight="1" x14ac:dyDescent="0.25">
      <c r="A331" s="1"/>
      <c r="B331" s="68"/>
      <c r="C331" s="76"/>
      <c r="D331" s="68" t="s">
        <v>24</v>
      </c>
      <c r="E331" s="68"/>
      <c r="F331" s="19">
        <v>16</v>
      </c>
      <c r="G331" s="19"/>
      <c r="H331" s="19"/>
      <c r="I331" s="19">
        <v>16</v>
      </c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</row>
    <row r="332" spans="1:22" ht="15.75" x14ac:dyDescent="0.25">
      <c r="A332" s="1"/>
      <c r="B332" s="68"/>
      <c r="C332" s="76"/>
      <c r="D332" s="19" t="s">
        <v>22</v>
      </c>
      <c r="E332" s="19" t="s">
        <v>23</v>
      </c>
      <c r="F332" s="19" t="s">
        <v>298</v>
      </c>
      <c r="G332" s="19"/>
      <c r="H332" s="19"/>
      <c r="I332" s="19" t="s">
        <v>298</v>
      </c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</row>
    <row r="333" spans="1:22" ht="60" customHeight="1" x14ac:dyDescent="0.25">
      <c r="A333" s="1"/>
      <c r="B333" s="68"/>
      <c r="C333" s="76"/>
      <c r="D333" s="68" t="s">
        <v>25</v>
      </c>
      <c r="E333" s="68"/>
      <c r="F333" s="19">
        <v>15</v>
      </c>
      <c r="G333" s="19"/>
      <c r="H333" s="19"/>
      <c r="I333" s="19">
        <v>15</v>
      </c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</row>
    <row r="334" spans="1:22" ht="15.75" x14ac:dyDescent="0.25">
      <c r="A334" s="1"/>
      <c r="B334" s="68"/>
      <c r="C334" s="67"/>
      <c r="D334" s="19" t="s">
        <v>22</v>
      </c>
      <c r="E334" s="19" t="s">
        <v>23</v>
      </c>
      <c r="F334" s="19" t="s">
        <v>66</v>
      </c>
      <c r="G334" s="19"/>
      <c r="H334" s="19"/>
      <c r="I334" s="19" t="s">
        <v>66</v>
      </c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</row>
    <row r="335" spans="1:22" ht="30.95" customHeight="1" x14ac:dyDescent="0.25">
      <c r="A335" s="1"/>
      <c r="B335" s="68">
        <v>60</v>
      </c>
      <c r="C335" s="70" t="s">
        <v>709</v>
      </c>
      <c r="D335" s="68" t="s">
        <v>21</v>
      </c>
      <c r="E335" s="68"/>
      <c r="F335" s="19">
        <v>101</v>
      </c>
      <c r="G335" s="19"/>
      <c r="H335" s="19"/>
      <c r="I335" s="19">
        <v>101</v>
      </c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</row>
    <row r="336" spans="1:22" ht="15.75" x14ac:dyDescent="0.25">
      <c r="A336" s="1"/>
      <c r="B336" s="68"/>
      <c r="C336" s="76"/>
      <c r="D336" s="19" t="s">
        <v>22</v>
      </c>
      <c r="E336" s="19" t="s">
        <v>23</v>
      </c>
      <c r="F336" s="19" t="s">
        <v>299</v>
      </c>
      <c r="G336" s="19"/>
      <c r="H336" s="19"/>
      <c r="I336" s="19" t="s">
        <v>299</v>
      </c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</row>
    <row r="337" spans="1:23" ht="48" customHeight="1" x14ac:dyDescent="0.25">
      <c r="A337" s="1"/>
      <c r="B337" s="68"/>
      <c r="C337" s="76"/>
      <c r="D337" s="68" t="s">
        <v>24</v>
      </c>
      <c r="E337" s="68"/>
      <c r="F337" s="19">
        <v>111</v>
      </c>
      <c r="G337" s="19"/>
      <c r="H337" s="19"/>
      <c r="I337" s="19">
        <v>111</v>
      </c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</row>
    <row r="338" spans="1:23" ht="15.75" x14ac:dyDescent="0.25">
      <c r="A338" s="1"/>
      <c r="B338" s="68"/>
      <c r="C338" s="76"/>
      <c r="D338" s="19" t="s">
        <v>22</v>
      </c>
      <c r="E338" s="19" t="s">
        <v>23</v>
      </c>
      <c r="F338" s="19" t="s">
        <v>300</v>
      </c>
      <c r="G338" s="19"/>
      <c r="H338" s="19"/>
      <c r="I338" s="19" t="s">
        <v>300</v>
      </c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</row>
    <row r="339" spans="1:23" ht="68.25" customHeight="1" x14ac:dyDescent="0.25">
      <c r="A339" s="1"/>
      <c r="B339" s="68"/>
      <c r="C339" s="76"/>
      <c r="D339" s="68" t="s">
        <v>25</v>
      </c>
      <c r="E339" s="68"/>
      <c r="F339" s="19">
        <v>126</v>
      </c>
      <c r="G339" s="19"/>
      <c r="H339" s="19"/>
      <c r="I339" s="19">
        <v>126</v>
      </c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</row>
    <row r="340" spans="1:23" ht="22.5" customHeight="1" x14ac:dyDescent="0.25">
      <c r="A340" s="1"/>
      <c r="B340" s="68"/>
      <c r="C340" s="67"/>
      <c r="D340" s="19" t="s">
        <v>22</v>
      </c>
      <c r="E340" s="19" t="s">
        <v>23</v>
      </c>
      <c r="F340" s="19" t="s">
        <v>301</v>
      </c>
      <c r="G340" s="19"/>
      <c r="H340" s="19"/>
      <c r="I340" s="19" t="s">
        <v>301</v>
      </c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</row>
    <row r="341" spans="1:23" ht="30.95" customHeight="1" x14ac:dyDescent="0.25">
      <c r="A341" s="1"/>
      <c r="B341" s="68">
        <v>61</v>
      </c>
      <c r="C341" s="70" t="s">
        <v>302</v>
      </c>
      <c r="D341" s="68" t="s">
        <v>21</v>
      </c>
      <c r="E341" s="68"/>
      <c r="F341" s="19">
        <v>16</v>
      </c>
      <c r="G341" s="19"/>
      <c r="H341" s="19"/>
      <c r="I341" s="19">
        <v>10</v>
      </c>
      <c r="J341" s="19"/>
      <c r="K341" s="19">
        <v>6</v>
      </c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"/>
    </row>
    <row r="342" spans="1:23" ht="15.75" x14ac:dyDescent="0.25">
      <c r="A342" s="1"/>
      <c r="B342" s="68"/>
      <c r="C342" s="74"/>
      <c r="D342" s="19" t="s">
        <v>22</v>
      </c>
      <c r="E342" s="19" t="s">
        <v>23</v>
      </c>
      <c r="F342" s="19" t="s">
        <v>303</v>
      </c>
      <c r="G342" s="19"/>
      <c r="H342" s="19"/>
      <c r="I342" s="19">
        <v>0</v>
      </c>
      <c r="J342" s="19"/>
      <c r="K342" s="19" t="s">
        <v>67</v>
      </c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"/>
    </row>
    <row r="343" spans="1:23" ht="48" customHeight="1" x14ac:dyDescent="0.25">
      <c r="A343" s="1"/>
      <c r="B343" s="68"/>
      <c r="C343" s="74"/>
      <c r="D343" s="68" t="s">
        <v>24</v>
      </c>
      <c r="E343" s="68"/>
      <c r="F343" s="19">
        <v>2</v>
      </c>
      <c r="G343" s="19"/>
      <c r="H343" s="19"/>
      <c r="I343" s="19">
        <v>0</v>
      </c>
      <c r="J343" s="19"/>
      <c r="K343" s="19">
        <v>2</v>
      </c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"/>
    </row>
    <row r="344" spans="1:23" ht="15.75" x14ac:dyDescent="0.25">
      <c r="A344" s="1"/>
      <c r="B344" s="68"/>
      <c r="C344" s="74"/>
      <c r="D344" s="19" t="s">
        <v>22</v>
      </c>
      <c r="E344" s="19" t="s">
        <v>23</v>
      </c>
      <c r="F344" s="19">
        <v>0</v>
      </c>
      <c r="G344" s="19"/>
      <c r="H344" s="19"/>
      <c r="I344" s="19">
        <v>0</v>
      </c>
      <c r="J344" s="19"/>
      <c r="K344" s="19">
        <v>0</v>
      </c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"/>
    </row>
    <row r="345" spans="1:23" ht="93" customHeight="1" x14ac:dyDescent="0.25">
      <c r="A345" s="1"/>
      <c r="B345" s="68"/>
      <c r="C345" s="74"/>
      <c r="D345" s="68" t="s">
        <v>25</v>
      </c>
      <c r="E345" s="68"/>
      <c r="F345" s="19">
        <v>2</v>
      </c>
      <c r="G345" s="19"/>
      <c r="H345" s="19"/>
      <c r="I345" s="19">
        <v>0</v>
      </c>
      <c r="J345" s="19"/>
      <c r="K345" s="19">
        <v>2</v>
      </c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"/>
    </row>
    <row r="346" spans="1:23" ht="23.25" customHeight="1" x14ac:dyDescent="0.25">
      <c r="A346" s="1"/>
      <c r="B346" s="68"/>
      <c r="C346" s="75"/>
      <c r="D346" s="19" t="s">
        <v>22</v>
      </c>
      <c r="E346" s="19" t="s">
        <v>23</v>
      </c>
      <c r="F346" s="19" t="s">
        <v>26</v>
      </c>
      <c r="G346" s="19"/>
      <c r="H346" s="19"/>
      <c r="I346" s="19">
        <v>0</v>
      </c>
      <c r="J346" s="19"/>
      <c r="K346" s="19" t="s">
        <v>26</v>
      </c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"/>
    </row>
    <row r="347" spans="1:23" ht="30.95" customHeight="1" x14ac:dyDescent="0.25">
      <c r="A347" s="1"/>
      <c r="B347" s="68">
        <v>62</v>
      </c>
      <c r="C347" s="70" t="s">
        <v>710</v>
      </c>
      <c r="D347" s="68" t="s">
        <v>21</v>
      </c>
      <c r="E347" s="68"/>
      <c r="F347" s="19">
        <v>138</v>
      </c>
      <c r="G347" s="19"/>
      <c r="H347" s="19"/>
      <c r="I347" s="19">
        <v>103</v>
      </c>
      <c r="J347" s="19"/>
      <c r="K347" s="19">
        <v>14</v>
      </c>
      <c r="L347" s="19"/>
      <c r="M347" s="19">
        <v>13</v>
      </c>
      <c r="N347" s="19"/>
      <c r="O347" s="19"/>
      <c r="P347" s="19">
        <v>7</v>
      </c>
      <c r="Q347" s="19"/>
      <c r="R347" s="19"/>
      <c r="S347" s="19"/>
      <c r="T347" s="19"/>
      <c r="U347" s="19"/>
      <c r="V347" s="19"/>
    </row>
    <row r="348" spans="1:23" ht="15.75" x14ac:dyDescent="0.25">
      <c r="A348" s="1"/>
      <c r="B348" s="68"/>
      <c r="C348" s="74"/>
      <c r="D348" s="19" t="s">
        <v>22</v>
      </c>
      <c r="E348" s="19" t="s">
        <v>23</v>
      </c>
      <c r="F348" s="19" t="s">
        <v>304</v>
      </c>
      <c r="G348" s="19"/>
      <c r="H348" s="19"/>
      <c r="I348" s="2" t="s">
        <v>307</v>
      </c>
      <c r="J348" s="19"/>
      <c r="K348" s="19" t="s">
        <v>51</v>
      </c>
      <c r="L348" s="19"/>
      <c r="M348" s="19" t="s">
        <v>312</v>
      </c>
      <c r="N348" s="19"/>
      <c r="O348" s="19"/>
      <c r="P348" s="19" t="s">
        <v>314</v>
      </c>
      <c r="Q348" s="19"/>
      <c r="R348" s="19"/>
      <c r="S348" s="19"/>
      <c r="T348" s="19"/>
      <c r="U348" s="19"/>
      <c r="V348" s="19"/>
    </row>
    <row r="349" spans="1:23" ht="48" customHeight="1" x14ac:dyDescent="0.25">
      <c r="A349" s="1"/>
      <c r="B349" s="68"/>
      <c r="C349" s="74"/>
      <c r="D349" s="68" t="s">
        <v>24</v>
      </c>
      <c r="E349" s="68"/>
      <c r="F349" s="19">
        <v>128</v>
      </c>
      <c r="G349" s="19"/>
      <c r="H349" s="19"/>
      <c r="I349" s="19">
        <v>85</v>
      </c>
      <c r="J349" s="19"/>
      <c r="K349" s="19">
        <v>11</v>
      </c>
      <c r="L349" s="19"/>
      <c r="M349" s="19">
        <v>15</v>
      </c>
      <c r="N349" s="19"/>
      <c r="O349" s="19"/>
      <c r="P349" s="19">
        <v>17</v>
      </c>
      <c r="Q349" s="19"/>
      <c r="R349" s="19"/>
      <c r="S349" s="19"/>
      <c r="T349" s="19"/>
      <c r="U349" s="19"/>
      <c r="V349" s="19"/>
    </row>
    <row r="350" spans="1:23" ht="15.75" x14ac:dyDescent="0.25">
      <c r="A350" s="1"/>
      <c r="B350" s="68"/>
      <c r="C350" s="74"/>
      <c r="D350" s="19" t="s">
        <v>22</v>
      </c>
      <c r="E350" s="19" t="s">
        <v>23</v>
      </c>
      <c r="F350" s="19" t="s">
        <v>305</v>
      </c>
      <c r="G350" s="19"/>
      <c r="H350" s="19"/>
      <c r="I350" s="19" t="s">
        <v>308</v>
      </c>
      <c r="J350" s="19"/>
      <c r="K350" s="19" t="s">
        <v>310</v>
      </c>
      <c r="L350" s="19"/>
      <c r="M350" s="19" t="s">
        <v>313</v>
      </c>
      <c r="N350" s="19"/>
      <c r="O350" s="19"/>
      <c r="P350" s="19" t="s">
        <v>315</v>
      </c>
      <c r="Q350" s="19"/>
      <c r="R350" s="19"/>
      <c r="S350" s="19"/>
      <c r="T350" s="19"/>
      <c r="U350" s="19"/>
      <c r="V350" s="19"/>
    </row>
    <row r="351" spans="1:23" ht="60" customHeight="1" x14ac:dyDescent="0.25">
      <c r="A351" s="1"/>
      <c r="B351" s="68"/>
      <c r="C351" s="74"/>
      <c r="D351" s="68" t="s">
        <v>25</v>
      </c>
      <c r="E351" s="68"/>
      <c r="F351" s="19">
        <v>137</v>
      </c>
      <c r="G351" s="19"/>
      <c r="H351" s="19"/>
      <c r="I351" s="19">
        <v>97</v>
      </c>
      <c r="J351" s="19"/>
      <c r="K351" s="19">
        <v>7</v>
      </c>
      <c r="L351" s="19"/>
      <c r="M351" s="19">
        <v>15</v>
      </c>
      <c r="N351" s="19"/>
      <c r="O351" s="19"/>
      <c r="P351" s="19">
        <v>18</v>
      </c>
      <c r="Q351" s="19"/>
      <c r="R351" s="19"/>
      <c r="S351" s="19"/>
      <c r="T351" s="19"/>
      <c r="U351" s="19"/>
      <c r="V351" s="19"/>
    </row>
    <row r="352" spans="1:23" ht="15.75" x14ac:dyDescent="0.25">
      <c r="A352" s="1"/>
      <c r="B352" s="68"/>
      <c r="C352" s="75"/>
      <c r="D352" s="19" t="s">
        <v>22</v>
      </c>
      <c r="E352" s="19" t="s">
        <v>23</v>
      </c>
      <c r="F352" s="19" t="s">
        <v>306</v>
      </c>
      <c r="G352" s="19"/>
      <c r="H352" s="19"/>
      <c r="I352" s="19" t="s">
        <v>309</v>
      </c>
      <c r="J352" s="19"/>
      <c r="K352" s="19" t="s">
        <v>311</v>
      </c>
      <c r="L352" s="19"/>
      <c r="M352" s="19" t="s">
        <v>44</v>
      </c>
      <c r="N352" s="19"/>
      <c r="O352" s="19"/>
      <c r="P352" s="19" t="s">
        <v>316</v>
      </c>
      <c r="Q352" s="19"/>
      <c r="R352" s="19"/>
      <c r="S352" s="19"/>
      <c r="T352" s="19"/>
      <c r="U352" s="19"/>
      <c r="V352" s="19"/>
    </row>
    <row r="353" spans="1:22" ht="30.95" customHeight="1" x14ac:dyDescent="0.25">
      <c r="A353" s="1"/>
      <c r="B353" s="68">
        <v>63</v>
      </c>
      <c r="C353" s="70" t="s">
        <v>711</v>
      </c>
      <c r="D353" s="68" t="s">
        <v>21</v>
      </c>
      <c r="E353" s="68"/>
      <c r="F353" s="19">
        <v>105</v>
      </c>
      <c r="G353" s="19"/>
      <c r="H353" s="19"/>
      <c r="I353" s="19">
        <v>90</v>
      </c>
      <c r="J353" s="19"/>
      <c r="K353" s="19">
        <v>5</v>
      </c>
      <c r="L353" s="19"/>
      <c r="M353" s="19">
        <v>3</v>
      </c>
      <c r="N353" s="19"/>
      <c r="O353" s="19"/>
      <c r="P353" s="19">
        <v>7</v>
      </c>
      <c r="Q353" s="19"/>
      <c r="R353" s="19"/>
      <c r="S353" s="19"/>
      <c r="T353" s="19"/>
      <c r="U353" s="19"/>
      <c r="V353" s="19"/>
    </row>
    <row r="354" spans="1:22" ht="15.75" x14ac:dyDescent="0.25">
      <c r="A354" s="1"/>
      <c r="B354" s="68"/>
      <c r="C354" s="74"/>
      <c r="D354" s="19" t="s">
        <v>22</v>
      </c>
      <c r="E354" s="19" t="s">
        <v>23</v>
      </c>
      <c r="F354" s="19" t="s">
        <v>317</v>
      </c>
      <c r="G354" s="19"/>
      <c r="H354" s="19"/>
      <c r="I354" s="19" t="s">
        <v>320</v>
      </c>
      <c r="J354" s="19"/>
      <c r="K354" s="19" t="s">
        <v>323</v>
      </c>
      <c r="L354" s="19"/>
      <c r="M354" s="19" t="s">
        <v>69</v>
      </c>
      <c r="N354" s="19"/>
      <c r="O354" s="19"/>
      <c r="P354" s="19" t="s">
        <v>326</v>
      </c>
      <c r="Q354" s="19"/>
      <c r="R354" s="19"/>
      <c r="S354" s="19"/>
      <c r="T354" s="19"/>
      <c r="U354" s="19"/>
      <c r="V354" s="19"/>
    </row>
    <row r="355" spans="1:22" ht="48" customHeight="1" x14ac:dyDescent="0.25">
      <c r="A355" s="1"/>
      <c r="B355" s="68"/>
      <c r="C355" s="74"/>
      <c r="D355" s="68" t="s">
        <v>24</v>
      </c>
      <c r="E355" s="68"/>
      <c r="F355" s="19">
        <v>128</v>
      </c>
      <c r="G355" s="19"/>
      <c r="H355" s="19"/>
      <c r="I355" s="19">
        <v>110</v>
      </c>
      <c r="J355" s="19"/>
      <c r="K355" s="19">
        <v>7</v>
      </c>
      <c r="L355" s="19"/>
      <c r="M355" s="19">
        <v>4</v>
      </c>
      <c r="N355" s="19"/>
      <c r="O355" s="19"/>
      <c r="P355" s="19">
        <v>7</v>
      </c>
      <c r="Q355" s="19"/>
      <c r="R355" s="19"/>
      <c r="S355" s="19"/>
      <c r="T355" s="19"/>
      <c r="U355" s="19"/>
      <c r="V355" s="19"/>
    </row>
    <row r="356" spans="1:22" ht="15.75" x14ac:dyDescent="0.25">
      <c r="A356" s="1"/>
      <c r="B356" s="68"/>
      <c r="C356" s="74"/>
      <c r="D356" s="19" t="s">
        <v>22</v>
      </c>
      <c r="E356" s="19" t="s">
        <v>23</v>
      </c>
      <c r="F356" s="19" t="s">
        <v>318</v>
      </c>
      <c r="G356" s="19"/>
      <c r="H356" s="19"/>
      <c r="I356" s="19" t="s">
        <v>321</v>
      </c>
      <c r="J356" s="19"/>
      <c r="K356" s="19" t="s">
        <v>324</v>
      </c>
      <c r="L356" s="19"/>
      <c r="M356" s="19" t="s">
        <v>29</v>
      </c>
      <c r="N356" s="19"/>
      <c r="O356" s="19"/>
      <c r="P356" s="19" t="s">
        <v>311</v>
      </c>
      <c r="Q356" s="19"/>
      <c r="R356" s="19"/>
      <c r="S356" s="19"/>
      <c r="T356" s="19"/>
      <c r="U356" s="19"/>
      <c r="V356" s="19"/>
    </row>
    <row r="357" spans="1:22" ht="60" customHeight="1" x14ac:dyDescent="0.25">
      <c r="A357" s="1"/>
      <c r="B357" s="68"/>
      <c r="C357" s="74"/>
      <c r="D357" s="68" t="s">
        <v>25</v>
      </c>
      <c r="E357" s="68"/>
      <c r="F357" s="19">
        <v>108</v>
      </c>
      <c r="G357" s="19"/>
      <c r="H357" s="19"/>
      <c r="I357" s="19">
        <v>94</v>
      </c>
      <c r="J357" s="19"/>
      <c r="K357" s="19">
        <v>4</v>
      </c>
      <c r="L357" s="19"/>
      <c r="M357" s="19">
        <v>4</v>
      </c>
      <c r="N357" s="19"/>
      <c r="O357" s="19"/>
      <c r="P357" s="19">
        <v>6</v>
      </c>
      <c r="Q357" s="19"/>
      <c r="R357" s="19"/>
      <c r="S357" s="19"/>
      <c r="T357" s="19"/>
      <c r="U357" s="19"/>
      <c r="V357" s="19"/>
    </row>
    <row r="358" spans="1:22" ht="15.75" x14ac:dyDescent="0.25">
      <c r="A358" s="1"/>
      <c r="B358" s="68"/>
      <c r="C358" s="75"/>
      <c r="D358" s="19" t="s">
        <v>22</v>
      </c>
      <c r="E358" s="19" t="s">
        <v>23</v>
      </c>
      <c r="F358" s="19" t="s">
        <v>319</v>
      </c>
      <c r="G358" s="19"/>
      <c r="H358" s="19"/>
      <c r="I358" s="19" t="s">
        <v>322</v>
      </c>
      <c r="J358" s="19"/>
      <c r="K358" s="19" t="s">
        <v>29</v>
      </c>
      <c r="L358" s="19"/>
      <c r="M358" s="19" t="s">
        <v>325</v>
      </c>
      <c r="N358" s="19"/>
      <c r="O358" s="19"/>
      <c r="P358" s="19" t="s">
        <v>232</v>
      </c>
      <c r="Q358" s="19"/>
      <c r="R358" s="19"/>
      <c r="S358" s="19"/>
      <c r="T358" s="19"/>
      <c r="U358" s="19"/>
      <c r="V358" s="19"/>
    </row>
    <row r="359" spans="1:22" ht="30.95" customHeight="1" x14ac:dyDescent="0.25">
      <c r="A359" s="1"/>
      <c r="B359" s="68">
        <v>64</v>
      </c>
      <c r="C359" s="68" t="s">
        <v>360</v>
      </c>
      <c r="D359" s="68" t="s">
        <v>21</v>
      </c>
      <c r="E359" s="68"/>
      <c r="F359" s="19">
        <v>75</v>
      </c>
      <c r="G359" s="19"/>
      <c r="H359" s="19"/>
      <c r="I359" s="19">
        <v>75</v>
      </c>
      <c r="J359" s="19"/>
      <c r="K359" s="19" t="s">
        <v>27</v>
      </c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</row>
    <row r="360" spans="1:22" ht="15.75" x14ac:dyDescent="0.25">
      <c r="A360" s="1"/>
      <c r="B360" s="68"/>
      <c r="C360" s="68"/>
      <c r="D360" s="19" t="s">
        <v>22</v>
      </c>
      <c r="E360" s="19" t="s">
        <v>23</v>
      </c>
      <c r="F360" s="19" t="s">
        <v>357</v>
      </c>
      <c r="G360" s="19"/>
      <c r="H360" s="19"/>
      <c r="I360" s="19" t="s">
        <v>357</v>
      </c>
      <c r="J360" s="19"/>
      <c r="K360" s="6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</row>
    <row r="361" spans="1:22" ht="48" customHeight="1" x14ac:dyDescent="0.25">
      <c r="A361" s="1"/>
      <c r="B361" s="68"/>
      <c r="C361" s="68"/>
      <c r="D361" s="68" t="s">
        <v>24</v>
      </c>
      <c r="E361" s="68"/>
      <c r="F361" s="19">
        <v>66</v>
      </c>
      <c r="G361" s="19"/>
      <c r="H361" s="19"/>
      <c r="I361" s="19">
        <v>66</v>
      </c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</row>
    <row r="362" spans="1:22" ht="15.75" x14ac:dyDescent="0.25">
      <c r="A362" s="1"/>
      <c r="B362" s="68"/>
      <c r="C362" s="68"/>
      <c r="D362" s="19" t="s">
        <v>22</v>
      </c>
      <c r="E362" s="19" t="s">
        <v>23</v>
      </c>
      <c r="F362" s="19" t="s">
        <v>358</v>
      </c>
      <c r="G362" s="19"/>
      <c r="H362" s="19"/>
      <c r="I362" s="19" t="s">
        <v>358</v>
      </c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</row>
    <row r="363" spans="1:22" ht="60" customHeight="1" x14ac:dyDescent="0.25">
      <c r="A363" s="1"/>
      <c r="B363" s="68"/>
      <c r="C363" s="68"/>
      <c r="D363" s="68" t="s">
        <v>25</v>
      </c>
      <c r="E363" s="68"/>
      <c r="F363" s="19">
        <v>63</v>
      </c>
      <c r="G363" s="19"/>
      <c r="H363" s="19"/>
      <c r="I363" s="19">
        <v>63</v>
      </c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</row>
    <row r="364" spans="1:22" ht="15.75" x14ac:dyDescent="0.25">
      <c r="A364" s="1"/>
      <c r="B364" s="68"/>
      <c r="C364" s="68"/>
      <c r="D364" s="19" t="s">
        <v>22</v>
      </c>
      <c r="E364" s="19" t="s">
        <v>23</v>
      </c>
      <c r="F364" s="19" t="s">
        <v>359</v>
      </c>
      <c r="G364" s="19"/>
      <c r="H364" s="19"/>
      <c r="I364" s="19" t="s">
        <v>359</v>
      </c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</row>
    <row r="365" spans="1:22" ht="30.95" customHeight="1" x14ac:dyDescent="0.25">
      <c r="A365" s="1"/>
      <c r="B365" s="68">
        <v>65</v>
      </c>
      <c r="C365" s="68" t="s">
        <v>278</v>
      </c>
      <c r="D365" s="68" t="s">
        <v>21</v>
      </c>
      <c r="E365" s="68"/>
      <c r="F365" s="19">
        <v>13</v>
      </c>
      <c r="G365" s="19"/>
      <c r="H365" s="19"/>
      <c r="I365" s="19">
        <v>0</v>
      </c>
      <c r="J365" s="19"/>
      <c r="K365" s="19">
        <v>13</v>
      </c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</row>
    <row r="366" spans="1:22" ht="15.75" x14ac:dyDescent="0.25">
      <c r="A366" s="1"/>
      <c r="B366" s="68"/>
      <c r="C366" s="68"/>
      <c r="D366" s="19" t="s">
        <v>22</v>
      </c>
      <c r="E366" s="19" t="s">
        <v>23</v>
      </c>
      <c r="F366" s="6">
        <v>0.153</v>
      </c>
      <c r="G366" s="19"/>
      <c r="H366" s="19"/>
      <c r="I366" s="19">
        <v>0</v>
      </c>
      <c r="J366" s="19"/>
      <c r="K366" s="6">
        <v>0.153</v>
      </c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</row>
    <row r="367" spans="1:22" ht="48" customHeight="1" x14ac:dyDescent="0.25">
      <c r="A367" s="1"/>
      <c r="B367" s="68"/>
      <c r="C367" s="68"/>
      <c r="D367" s="68" t="s">
        <v>24</v>
      </c>
      <c r="E367" s="68"/>
      <c r="F367" s="19">
        <v>2</v>
      </c>
      <c r="G367" s="19"/>
      <c r="H367" s="19"/>
      <c r="I367" s="19">
        <v>0</v>
      </c>
      <c r="J367" s="19"/>
      <c r="K367" s="19">
        <v>2</v>
      </c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</row>
    <row r="368" spans="1:22" ht="15.75" x14ac:dyDescent="0.25">
      <c r="A368" s="1"/>
      <c r="B368" s="68"/>
      <c r="C368" s="68"/>
      <c r="D368" s="19" t="s">
        <v>22</v>
      </c>
      <c r="E368" s="19" t="s">
        <v>23</v>
      </c>
      <c r="F368" s="2">
        <v>1</v>
      </c>
      <c r="G368" s="19"/>
      <c r="H368" s="19"/>
      <c r="I368" s="19">
        <v>0</v>
      </c>
      <c r="J368" s="19"/>
      <c r="K368" s="2">
        <v>1</v>
      </c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</row>
    <row r="369" spans="1:22" ht="60" customHeight="1" x14ac:dyDescent="0.25">
      <c r="A369" s="1"/>
      <c r="B369" s="68"/>
      <c r="C369" s="68"/>
      <c r="D369" s="68" t="s">
        <v>25</v>
      </c>
      <c r="E369" s="68"/>
      <c r="F369" s="19">
        <v>2</v>
      </c>
      <c r="G369" s="19"/>
      <c r="H369" s="19"/>
      <c r="I369" s="19">
        <v>0</v>
      </c>
      <c r="J369" s="19"/>
      <c r="K369" s="19">
        <v>2</v>
      </c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</row>
    <row r="370" spans="1:22" ht="15.75" x14ac:dyDescent="0.25">
      <c r="A370" s="1"/>
      <c r="B370" s="68"/>
      <c r="C370" s="68"/>
      <c r="D370" s="19" t="s">
        <v>22</v>
      </c>
      <c r="E370" s="19" t="s">
        <v>23</v>
      </c>
      <c r="F370" s="2">
        <v>1</v>
      </c>
      <c r="G370" s="19"/>
      <c r="H370" s="19"/>
      <c r="I370" s="19">
        <v>0</v>
      </c>
      <c r="J370" s="19"/>
      <c r="K370" s="2">
        <v>1</v>
      </c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</row>
    <row r="371" spans="1:22" ht="30.95" customHeight="1" x14ac:dyDescent="0.25">
      <c r="A371" s="1"/>
      <c r="B371" s="68">
        <v>66</v>
      </c>
      <c r="C371" s="68" t="s">
        <v>712</v>
      </c>
      <c r="D371" s="68" t="s">
        <v>21</v>
      </c>
      <c r="E371" s="68"/>
      <c r="F371" s="19">
        <v>8</v>
      </c>
      <c r="G371" s="19"/>
      <c r="H371" s="19"/>
      <c r="I371" s="19">
        <v>8</v>
      </c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</row>
    <row r="372" spans="1:22" ht="15.75" x14ac:dyDescent="0.25">
      <c r="A372" s="1"/>
      <c r="B372" s="68"/>
      <c r="C372" s="68"/>
      <c r="D372" s="19" t="s">
        <v>22</v>
      </c>
      <c r="E372" s="19" t="s">
        <v>23</v>
      </c>
      <c r="F372" s="6">
        <v>0.125</v>
      </c>
      <c r="G372" s="19"/>
      <c r="H372" s="19"/>
      <c r="I372" s="6">
        <v>0.125</v>
      </c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</row>
    <row r="373" spans="1:22" ht="48" customHeight="1" x14ac:dyDescent="0.25">
      <c r="A373" s="1"/>
      <c r="B373" s="68"/>
      <c r="C373" s="68"/>
      <c r="D373" s="68" t="s">
        <v>24</v>
      </c>
      <c r="E373" s="68"/>
      <c r="F373" s="19">
        <v>16</v>
      </c>
      <c r="G373" s="19"/>
      <c r="H373" s="19"/>
      <c r="I373" s="19">
        <v>16</v>
      </c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</row>
    <row r="374" spans="1:22" ht="15.75" x14ac:dyDescent="0.25">
      <c r="A374" s="1"/>
      <c r="B374" s="68"/>
      <c r="C374" s="68"/>
      <c r="D374" s="19" t="s">
        <v>22</v>
      </c>
      <c r="E374" s="19" t="s">
        <v>23</v>
      </c>
      <c r="F374" s="6">
        <v>0.375</v>
      </c>
      <c r="G374" s="19"/>
      <c r="H374" s="19"/>
      <c r="I374" s="6">
        <v>0.375</v>
      </c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</row>
    <row r="375" spans="1:22" ht="60" customHeight="1" x14ac:dyDescent="0.25">
      <c r="A375" s="1"/>
      <c r="B375" s="68"/>
      <c r="C375" s="68"/>
      <c r="D375" s="68" t="s">
        <v>25</v>
      </c>
      <c r="E375" s="68"/>
      <c r="F375" s="19">
        <v>24</v>
      </c>
      <c r="G375" s="19"/>
      <c r="H375" s="19"/>
      <c r="I375" s="19">
        <v>24</v>
      </c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</row>
    <row r="376" spans="1:22" ht="15.75" x14ac:dyDescent="0.25">
      <c r="A376" s="1"/>
      <c r="B376" s="68"/>
      <c r="C376" s="68"/>
      <c r="D376" s="19" t="s">
        <v>22</v>
      </c>
      <c r="E376" s="19" t="s">
        <v>23</v>
      </c>
      <c r="F376" s="6">
        <v>0.125</v>
      </c>
      <c r="G376" s="19"/>
      <c r="H376" s="19"/>
      <c r="I376" s="6">
        <v>0.125</v>
      </c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</row>
    <row r="377" spans="1:22" ht="30.95" customHeight="1" x14ac:dyDescent="0.25">
      <c r="A377" s="1"/>
      <c r="B377" s="68">
        <v>67</v>
      </c>
      <c r="C377" s="68" t="s">
        <v>713</v>
      </c>
      <c r="D377" s="68" t="s">
        <v>21</v>
      </c>
      <c r="E377" s="68"/>
      <c r="F377" s="19">
        <v>188</v>
      </c>
      <c r="G377" s="19"/>
      <c r="H377" s="19"/>
      <c r="I377" s="19">
        <v>147</v>
      </c>
      <c r="J377" s="19"/>
      <c r="K377" s="19">
        <v>41</v>
      </c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</row>
    <row r="378" spans="1:22" ht="15.75" x14ac:dyDescent="0.25">
      <c r="A378" s="1"/>
      <c r="B378" s="68"/>
      <c r="C378" s="68"/>
      <c r="D378" s="19" t="s">
        <v>22</v>
      </c>
      <c r="E378" s="19" t="s">
        <v>23</v>
      </c>
      <c r="F378" s="19" t="s">
        <v>255</v>
      </c>
      <c r="G378" s="19"/>
      <c r="H378" s="19"/>
      <c r="I378" s="19" t="s">
        <v>258</v>
      </c>
      <c r="J378" s="19"/>
      <c r="K378" s="19" t="s">
        <v>261</v>
      </c>
      <c r="L378" s="19"/>
      <c r="M378" s="19"/>
      <c r="N378" s="19"/>
      <c r="O378" s="19"/>
      <c r="P378" s="19"/>
      <c r="Q378" s="19"/>
      <c r="R378" s="19"/>
      <c r="S378" s="19"/>
      <c r="T378" s="6"/>
      <c r="U378" s="19"/>
      <c r="V378" s="19"/>
    </row>
    <row r="379" spans="1:22" ht="48" customHeight="1" x14ac:dyDescent="0.25">
      <c r="A379" s="1"/>
      <c r="B379" s="68"/>
      <c r="C379" s="68"/>
      <c r="D379" s="68" t="s">
        <v>24</v>
      </c>
      <c r="E379" s="68"/>
      <c r="F379" s="19">
        <v>172</v>
      </c>
      <c r="G379" s="19"/>
      <c r="H379" s="19"/>
      <c r="I379" s="19">
        <v>133</v>
      </c>
      <c r="J379" s="19"/>
      <c r="K379" s="19">
        <v>34</v>
      </c>
      <c r="L379" s="19"/>
      <c r="M379" s="19"/>
      <c r="N379" s="19"/>
      <c r="O379" s="19"/>
      <c r="P379" s="19">
        <v>5</v>
      </c>
      <c r="Q379" s="19"/>
      <c r="R379" s="19"/>
      <c r="S379" s="19"/>
      <c r="T379" s="19"/>
      <c r="U379" s="19"/>
      <c r="V379" s="19"/>
    </row>
    <row r="380" spans="1:22" ht="15.75" x14ac:dyDescent="0.25">
      <c r="A380" s="1"/>
      <c r="B380" s="68"/>
      <c r="C380" s="68"/>
      <c r="D380" s="19" t="s">
        <v>22</v>
      </c>
      <c r="E380" s="19" t="s">
        <v>23</v>
      </c>
      <c r="F380" s="19" t="s">
        <v>256</v>
      </c>
      <c r="G380" s="19"/>
      <c r="H380" s="19"/>
      <c r="I380" s="19" t="s">
        <v>259</v>
      </c>
      <c r="J380" s="19"/>
      <c r="K380" s="19" t="s">
        <v>262</v>
      </c>
      <c r="L380" s="19"/>
      <c r="M380" s="19"/>
      <c r="N380" s="19"/>
      <c r="O380" s="19"/>
      <c r="P380" s="19" t="s">
        <v>43</v>
      </c>
      <c r="Q380" s="19"/>
      <c r="R380" s="19"/>
      <c r="S380" s="19"/>
      <c r="T380" s="19"/>
      <c r="U380" s="19"/>
      <c r="V380" s="19"/>
    </row>
    <row r="381" spans="1:22" ht="60" customHeight="1" x14ac:dyDescent="0.25">
      <c r="A381" s="1"/>
      <c r="B381" s="68"/>
      <c r="C381" s="68"/>
      <c r="D381" s="68" t="s">
        <v>25</v>
      </c>
      <c r="E381" s="68"/>
      <c r="F381" s="19">
        <v>141</v>
      </c>
      <c r="G381" s="19"/>
      <c r="H381" s="19"/>
      <c r="I381" s="19">
        <v>118</v>
      </c>
      <c r="J381" s="19"/>
      <c r="K381" s="19">
        <v>19</v>
      </c>
      <c r="L381" s="19"/>
      <c r="M381" s="19"/>
      <c r="N381" s="19"/>
      <c r="O381" s="19"/>
      <c r="P381" s="19">
        <v>4</v>
      </c>
      <c r="Q381" s="19"/>
      <c r="R381" s="19"/>
      <c r="S381" s="19"/>
      <c r="T381" s="19"/>
      <c r="U381" s="19"/>
      <c r="V381" s="19"/>
    </row>
    <row r="382" spans="1:22" ht="15.75" x14ac:dyDescent="0.25">
      <c r="A382" s="1"/>
      <c r="B382" s="68"/>
      <c r="C382" s="68"/>
      <c r="D382" s="19" t="s">
        <v>22</v>
      </c>
      <c r="E382" s="19" t="s">
        <v>23</v>
      </c>
      <c r="F382" s="19" t="s">
        <v>257</v>
      </c>
      <c r="G382" s="19"/>
      <c r="H382" s="19"/>
      <c r="I382" s="19" t="s">
        <v>260</v>
      </c>
      <c r="J382" s="19"/>
      <c r="K382" s="19" t="s">
        <v>263</v>
      </c>
      <c r="L382" s="19"/>
      <c r="M382" s="19"/>
      <c r="N382" s="19"/>
      <c r="O382" s="19"/>
      <c r="P382" s="19" t="s">
        <v>39</v>
      </c>
      <c r="Q382" s="19"/>
      <c r="R382" s="19"/>
      <c r="S382" s="19"/>
      <c r="T382" s="19"/>
      <c r="U382" s="19"/>
      <c r="V382" s="19"/>
    </row>
    <row r="383" spans="1:22" ht="30.95" customHeight="1" x14ac:dyDescent="0.25">
      <c r="A383" s="1"/>
      <c r="B383" s="68">
        <v>68</v>
      </c>
      <c r="C383" s="68" t="s">
        <v>714</v>
      </c>
      <c r="D383" s="68" t="s">
        <v>21</v>
      </c>
      <c r="E383" s="68"/>
      <c r="F383" s="19">
        <v>132</v>
      </c>
      <c r="G383" s="19">
        <v>1</v>
      </c>
      <c r="H383" s="19"/>
      <c r="I383" s="19">
        <v>74</v>
      </c>
      <c r="J383" s="19"/>
      <c r="K383" s="19">
        <v>53</v>
      </c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</row>
    <row r="384" spans="1:22" ht="15.75" x14ac:dyDescent="0.25">
      <c r="A384" s="1"/>
      <c r="B384" s="68"/>
      <c r="C384" s="68"/>
      <c r="D384" s="19" t="s">
        <v>22</v>
      </c>
      <c r="E384" s="19" t="s">
        <v>23</v>
      </c>
      <c r="F384" s="19" t="s">
        <v>264</v>
      </c>
      <c r="G384" s="19" t="s">
        <v>87</v>
      </c>
      <c r="H384" s="19"/>
      <c r="I384" s="19" t="s">
        <v>267</v>
      </c>
      <c r="J384" s="19"/>
      <c r="K384" s="19" t="s">
        <v>270</v>
      </c>
      <c r="L384" s="19"/>
      <c r="M384" s="19"/>
      <c r="N384" s="19"/>
      <c r="O384" s="19"/>
      <c r="P384" s="19"/>
      <c r="Q384" s="19"/>
      <c r="R384" s="19"/>
      <c r="S384" s="19"/>
      <c r="T384" s="6"/>
      <c r="U384" s="19"/>
      <c r="V384" s="19"/>
    </row>
    <row r="385" spans="1:22" ht="48" customHeight="1" x14ac:dyDescent="0.25">
      <c r="A385" s="1"/>
      <c r="B385" s="68"/>
      <c r="C385" s="68"/>
      <c r="D385" s="68" t="s">
        <v>24</v>
      </c>
      <c r="E385" s="68"/>
      <c r="F385" s="19">
        <v>128</v>
      </c>
      <c r="G385" s="19"/>
      <c r="H385" s="19"/>
      <c r="I385" s="19">
        <v>64</v>
      </c>
      <c r="J385" s="19"/>
      <c r="K385" s="19">
        <v>44</v>
      </c>
      <c r="L385" s="19"/>
      <c r="M385" s="19"/>
      <c r="N385" s="19"/>
      <c r="O385" s="19"/>
      <c r="P385" s="19">
        <v>22</v>
      </c>
      <c r="Q385" s="19"/>
      <c r="R385" s="19"/>
      <c r="S385" s="19"/>
      <c r="T385" s="19"/>
      <c r="U385" s="19"/>
      <c r="V385" s="19"/>
    </row>
    <row r="386" spans="1:22" ht="15.75" x14ac:dyDescent="0.25">
      <c r="A386" s="1"/>
      <c r="B386" s="68"/>
      <c r="C386" s="68"/>
      <c r="D386" s="19" t="s">
        <v>22</v>
      </c>
      <c r="E386" s="19" t="s">
        <v>23</v>
      </c>
      <c r="F386" s="19" t="s">
        <v>265</v>
      </c>
      <c r="G386" s="19"/>
      <c r="H386" s="19"/>
      <c r="I386" s="19" t="s">
        <v>268</v>
      </c>
      <c r="J386" s="19"/>
      <c r="K386" s="19" t="s">
        <v>271</v>
      </c>
      <c r="L386" s="19"/>
      <c r="M386" s="19"/>
      <c r="N386" s="19"/>
      <c r="O386" s="19"/>
      <c r="P386" s="19" t="s">
        <v>273</v>
      </c>
      <c r="Q386" s="19"/>
      <c r="R386" s="19"/>
      <c r="S386" s="19"/>
      <c r="T386" s="19"/>
      <c r="U386" s="19"/>
      <c r="V386" s="19"/>
    </row>
    <row r="387" spans="1:22" ht="60" customHeight="1" x14ac:dyDescent="0.25">
      <c r="A387" s="1"/>
      <c r="B387" s="68"/>
      <c r="C387" s="68"/>
      <c r="D387" s="68" t="s">
        <v>25</v>
      </c>
      <c r="E387" s="68"/>
      <c r="F387" s="19">
        <v>99</v>
      </c>
      <c r="G387" s="19"/>
      <c r="H387" s="19"/>
      <c r="I387" s="19">
        <v>56</v>
      </c>
      <c r="J387" s="19"/>
      <c r="K387" s="19">
        <v>42</v>
      </c>
      <c r="L387" s="19"/>
      <c r="M387" s="19"/>
      <c r="N387" s="19"/>
      <c r="O387" s="19"/>
      <c r="P387" s="19">
        <v>19</v>
      </c>
      <c r="Q387" s="19"/>
      <c r="R387" s="19"/>
      <c r="S387" s="19"/>
      <c r="T387" s="19"/>
      <c r="U387" s="19"/>
      <c r="V387" s="19"/>
    </row>
    <row r="388" spans="1:22" ht="15.75" x14ac:dyDescent="0.25">
      <c r="A388" s="1"/>
      <c r="B388" s="68"/>
      <c r="C388" s="68"/>
      <c r="D388" s="19" t="s">
        <v>22</v>
      </c>
      <c r="E388" s="19" t="s">
        <v>23</v>
      </c>
      <c r="F388" s="19" t="s">
        <v>266</v>
      </c>
      <c r="G388" s="19"/>
      <c r="H388" s="19"/>
      <c r="I388" s="19" t="s">
        <v>269</v>
      </c>
      <c r="J388" s="19"/>
      <c r="K388" s="19" t="s">
        <v>272</v>
      </c>
      <c r="L388" s="19"/>
      <c r="M388" s="19"/>
      <c r="N388" s="19"/>
      <c r="O388" s="19"/>
      <c r="P388" s="19" t="s">
        <v>274</v>
      </c>
      <c r="Q388" s="19"/>
      <c r="R388" s="19"/>
      <c r="S388" s="19"/>
      <c r="T388" s="19"/>
      <c r="U388" s="19"/>
      <c r="V388" s="19"/>
    </row>
    <row r="389" spans="1:22" ht="30.95" customHeight="1" x14ac:dyDescent="0.25">
      <c r="A389" s="1"/>
      <c r="B389" s="68">
        <v>69</v>
      </c>
      <c r="C389" s="68" t="s">
        <v>715</v>
      </c>
      <c r="D389" s="68" t="s">
        <v>21</v>
      </c>
      <c r="E389" s="68"/>
      <c r="F389" s="19">
        <v>29</v>
      </c>
      <c r="G389" s="19"/>
      <c r="H389" s="19"/>
      <c r="I389" s="19">
        <v>29</v>
      </c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</row>
    <row r="390" spans="1:22" ht="15.75" x14ac:dyDescent="0.25">
      <c r="A390" s="1"/>
      <c r="B390" s="68"/>
      <c r="C390" s="68"/>
      <c r="D390" s="19" t="s">
        <v>22</v>
      </c>
      <c r="E390" s="19" t="s">
        <v>23</v>
      </c>
      <c r="F390" s="19" t="s">
        <v>275</v>
      </c>
      <c r="G390" s="19"/>
      <c r="H390" s="19"/>
      <c r="I390" s="19" t="s">
        <v>275</v>
      </c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6"/>
      <c r="U390" s="19"/>
      <c r="V390" s="19"/>
    </row>
    <row r="391" spans="1:22" ht="75" customHeight="1" x14ac:dyDescent="0.25">
      <c r="A391" s="1"/>
      <c r="B391" s="68"/>
      <c r="C391" s="68"/>
      <c r="D391" s="68" t="s">
        <v>24</v>
      </c>
      <c r="E391" s="68"/>
      <c r="F391" s="19">
        <v>34</v>
      </c>
      <c r="G391" s="19"/>
      <c r="H391" s="19"/>
      <c r="I391" s="19">
        <v>34</v>
      </c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</row>
    <row r="392" spans="1:22" ht="15.75" x14ac:dyDescent="0.25">
      <c r="A392" s="1"/>
      <c r="B392" s="68"/>
      <c r="C392" s="68"/>
      <c r="D392" s="19" t="s">
        <v>22</v>
      </c>
      <c r="E392" s="19" t="s">
        <v>23</v>
      </c>
      <c r="F392" s="19" t="s">
        <v>276</v>
      </c>
      <c r="G392" s="19"/>
      <c r="H392" s="19"/>
      <c r="I392" s="19" t="s">
        <v>276</v>
      </c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</row>
    <row r="393" spans="1:22" ht="60" customHeight="1" x14ac:dyDescent="0.25">
      <c r="A393" s="1"/>
      <c r="B393" s="68"/>
      <c r="C393" s="68"/>
      <c r="D393" s="68" t="s">
        <v>25</v>
      </c>
      <c r="E393" s="68"/>
      <c r="F393" s="19">
        <v>33</v>
      </c>
      <c r="G393" s="19"/>
      <c r="H393" s="19"/>
      <c r="I393" s="19">
        <v>33</v>
      </c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</row>
    <row r="394" spans="1:22" ht="15.75" x14ac:dyDescent="0.25">
      <c r="A394" s="1"/>
      <c r="B394" s="68"/>
      <c r="C394" s="68"/>
      <c r="D394" s="19" t="s">
        <v>22</v>
      </c>
      <c r="E394" s="19" t="s">
        <v>23</v>
      </c>
      <c r="F394" s="19" t="s">
        <v>277</v>
      </c>
      <c r="G394" s="19"/>
      <c r="H394" s="19"/>
      <c r="I394" s="19" t="s">
        <v>277</v>
      </c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</row>
    <row r="395" spans="1:22" ht="30.95" customHeight="1" x14ac:dyDescent="0.25">
      <c r="A395" s="1"/>
      <c r="B395" s="68">
        <v>70</v>
      </c>
      <c r="C395" s="68" t="s">
        <v>716</v>
      </c>
      <c r="D395" s="68" t="s">
        <v>21</v>
      </c>
      <c r="E395" s="68"/>
      <c r="F395" s="19">
        <v>43</v>
      </c>
      <c r="G395" s="19"/>
      <c r="H395" s="19"/>
      <c r="I395" s="19">
        <v>43</v>
      </c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</row>
    <row r="396" spans="1:22" ht="15.75" x14ac:dyDescent="0.25">
      <c r="A396" s="1"/>
      <c r="B396" s="68"/>
      <c r="C396" s="68"/>
      <c r="D396" s="19" t="s">
        <v>22</v>
      </c>
      <c r="E396" s="19" t="s">
        <v>23</v>
      </c>
      <c r="F396" s="19" t="s">
        <v>45</v>
      </c>
      <c r="G396" s="19"/>
      <c r="H396" s="19"/>
      <c r="I396" s="19" t="s">
        <v>45</v>
      </c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6"/>
      <c r="U396" s="19"/>
      <c r="V396" s="19"/>
    </row>
    <row r="397" spans="1:22" ht="71.25" customHeight="1" x14ac:dyDescent="0.25">
      <c r="A397" s="1"/>
      <c r="B397" s="68"/>
      <c r="C397" s="68"/>
      <c r="D397" s="68" t="s">
        <v>24</v>
      </c>
      <c r="E397" s="68"/>
      <c r="F397" s="19">
        <v>46</v>
      </c>
      <c r="G397" s="19"/>
      <c r="H397" s="19"/>
      <c r="I397" s="19">
        <v>46</v>
      </c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</row>
    <row r="398" spans="1:22" ht="15.75" x14ac:dyDescent="0.25">
      <c r="A398" s="1"/>
      <c r="B398" s="68"/>
      <c r="C398" s="68"/>
      <c r="D398" s="19" t="s">
        <v>22</v>
      </c>
      <c r="E398" s="19" t="s">
        <v>23</v>
      </c>
      <c r="F398" s="19" t="s">
        <v>46</v>
      </c>
      <c r="G398" s="19"/>
      <c r="H398" s="19"/>
      <c r="I398" s="19" t="s">
        <v>46</v>
      </c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</row>
    <row r="399" spans="1:22" ht="60" customHeight="1" x14ac:dyDescent="0.25">
      <c r="A399" s="1"/>
      <c r="B399" s="68"/>
      <c r="C399" s="68"/>
      <c r="D399" s="68" t="s">
        <v>25</v>
      </c>
      <c r="E399" s="68"/>
      <c r="F399" s="19">
        <v>37</v>
      </c>
      <c r="G399" s="19"/>
      <c r="H399" s="19"/>
      <c r="I399" s="19">
        <v>37</v>
      </c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</row>
    <row r="400" spans="1:22" ht="15.75" x14ac:dyDescent="0.25">
      <c r="A400" s="1"/>
      <c r="B400" s="68"/>
      <c r="C400" s="68"/>
      <c r="D400" s="19" t="s">
        <v>22</v>
      </c>
      <c r="E400" s="19" t="s">
        <v>23</v>
      </c>
      <c r="F400" s="19" t="s">
        <v>47</v>
      </c>
      <c r="G400" s="19"/>
      <c r="H400" s="19"/>
      <c r="I400" s="19" t="s">
        <v>47</v>
      </c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</row>
    <row r="401" spans="1:22" ht="30.95" customHeight="1" x14ac:dyDescent="0.25">
      <c r="A401" s="1"/>
      <c r="B401" s="68">
        <v>71</v>
      </c>
      <c r="C401" s="68" t="s">
        <v>717</v>
      </c>
      <c r="D401" s="68" t="s">
        <v>21</v>
      </c>
      <c r="E401" s="68"/>
      <c r="F401" s="19">
        <v>13</v>
      </c>
      <c r="G401" s="19"/>
      <c r="H401" s="19"/>
      <c r="I401" s="19">
        <v>13</v>
      </c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</row>
    <row r="402" spans="1:22" ht="15.75" x14ac:dyDescent="0.25">
      <c r="A402" s="1"/>
      <c r="B402" s="68"/>
      <c r="C402" s="68"/>
      <c r="D402" s="19" t="s">
        <v>22</v>
      </c>
      <c r="E402" s="19" t="s">
        <v>23</v>
      </c>
      <c r="F402" s="19" t="s">
        <v>48</v>
      </c>
      <c r="G402" s="19"/>
      <c r="H402" s="19"/>
      <c r="I402" s="19" t="s">
        <v>48</v>
      </c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6"/>
      <c r="U402" s="19"/>
      <c r="V402" s="19"/>
    </row>
    <row r="403" spans="1:22" ht="81.75" customHeight="1" x14ac:dyDescent="0.25">
      <c r="A403" s="1"/>
      <c r="B403" s="68"/>
      <c r="C403" s="68"/>
      <c r="D403" s="68" t="s">
        <v>24</v>
      </c>
      <c r="E403" s="68"/>
      <c r="F403" s="19">
        <v>10</v>
      </c>
      <c r="G403" s="19"/>
      <c r="H403" s="19"/>
      <c r="I403" s="19">
        <v>10</v>
      </c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</row>
    <row r="404" spans="1:22" ht="15.75" x14ac:dyDescent="0.25">
      <c r="A404" s="1"/>
      <c r="B404" s="68"/>
      <c r="C404" s="68"/>
      <c r="D404" s="19" t="s">
        <v>22</v>
      </c>
      <c r="E404" s="19" t="s">
        <v>23</v>
      </c>
      <c r="F404" s="19" t="s">
        <v>49</v>
      </c>
      <c r="G404" s="19"/>
      <c r="H404" s="19"/>
      <c r="I404" s="19" t="s">
        <v>49</v>
      </c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</row>
    <row r="405" spans="1:22" ht="60" customHeight="1" x14ac:dyDescent="0.25">
      <c r="A405" s="1"/>
      <c r="B405" s="68"/>
      <c r="C405" s="68"/>
      <c r="D405" s="68" t="s">
        <v>25</v>
      </c>
      <c r="E405" s="68"/>
      <c r="F405" s="19">
        <v>14</v>
      </c>
      <c r="G405" s="19"/>
      <c r="H405" s="19"/>
      <c r="I405" s="19">
        <v>14</v>
      </c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</row>
    <row r="406" spans="1:22" ht="15.75" x14ac:dyDescent="0.25">
      <c r="A406" s="1"/>
      <c r="B406" s="68"/>
      <c r="C406" s="68"/>
      <c r="D406" s="19" t="s">
        <v>22</v>
      </c>
      <c r="E406" s="19" t="s">
        <v>23</v>
      </c>
      <c r="F406" s="19" t="s">
        <v>50</v>
      </c>
      <c r="G406" s="19"/>
      <c r="H406" s="19"/>
      <c r="I406" s="19" t="s">
        <v>50</v>
      </c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</row>
    <row r="407" spans="1:22" ht="30.95" customHeight="1" x14ac:dyDescent="0.25">
      <c r="A407" s="1"/>
      <c r="B407" s="68">
        <v>72</v>
      </c>
      <c r="C407" s="72" t="s">
        <v>718</v>
      </c>
      <c r="D407" s="72" t="s">
        <v>21</v>
      </c>
      <c r="E407" s="72"/>
      <c r="F407" s="19">
        <v>29</v>
      </c>
      <c r="G407" s="19"/>
      <c r="H407" s="19"/>
      <c r="I407" s="19">
        <v>29</v>
      </c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</row>
    <row r="408" spans="1:22" ht="15.75" x14ac:dyDescent="0.25">
      <c r="A408" s="1"/>
      <c r="B408" s="68"/>
      <c r="C408" s="72"/>
      <c r="D408" s="26" t="s">
        <v>22</v>
      </c>
      <c r="E408" s="26" t="s">
        <v>23</v>
      </c>
      <c r="F408" s="19" t="s">
        <v>98</v>
      </c>
      <c r="G408" s="19"/>
      <c r="H408" s="19"/>
      <c r="I408" s="19" t="s">
        <v>98</v>
      </c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6"/>
      <c r="U408" s="19"/>
      <c r="V408" s="19"/>
    </row>
    <row r="409" spans="1:22" ht="48" customHeight="1" x14ac:dyDescent="0.25">
      <c r="A409" s="1"/>
      <c r="B409" s="68"/>
      <c r="C409" s="72"/>
      <c r="D409" s="72" t="s">
        <v>24</v>
      </c>
      <c r="E409" s="72"/>
      <c r="F409" s="19">
        <v>19</v>
      </c>
      <c r="G409" s="19"/>
      <c r="H409" s="19"/>
      <c r="I409" s="19">
        <v>19</v>
      </c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</row>
    <row r="410" spans="1:22" ht="15.75" x14ac:dyDescent="0.25">
      <c r="A410" s="1"/>
      <c r="B410" s="68"/>
      <c r="C410" s="72"/>
      <c r="D410" s="26" t="s">
        <v>22</v>
      </c>
      <c r="E410" s="26" t="s">
        <v>23</v>
      </c>
      <c r="F410" s="19" t="s">
        <v>99</v>
      </c>
      <c r="G410" s="19"/>
      <c r="H410" s="19"/>
      <c r="I410" s="19" t="s">
        <v>99</v>
      </c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</row>
    <row r="411" spans="1:22" ht="60" customHeight="1" x14ac:dyDescent="0.25">
      <c r="A411" s="1"/>
      <c r="B411" s="68"/>
      <c r="C411" s="72"/>
      <c r="D411" s="72" t="s">
        <v>25</v>
      </c>
      <c r="E411" s="72"/>
      <c r="F411" s="19">
        <v>12</v>
      </c>
      <c r="G411" s="19"/>
      <c r="H411" s="19"/>
      <c r="I411" s="19">
        <v>12</v>
      </c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</row>
    <row r="412" spans="1:22" ht="15.75" x14ac:dyDescent="0.25">
      <c r="A412" s="1"/>
      <c r="B412" s="68"/>
      <c r="C412" s="72"/>
      <c r="D412" s="26" t="s">
        <v>22</v>
      </c>
      <c r="E412" s="26" t="s">
        <v>23</v>
      </c>
      <c r="F412" s="19" t="s">
        <v>86</v>
      </c>
      <c r="G412" s="19"/>
      <c r="H412" s="19"/>
      <c r="I412" s="19" t="s">
        <v>86</v>
      </c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</row>
    <row r="413" spans="1:22" ht="30.95" customHeight="1" x14ac:dyDescent="0.25">
      <c r="A413" s="1"/>
      <c r="B413" s="68">
        <v>73</v>
      </c>
      <c r="C413" s="72" t="s">
        <v>719</v>
      </c>
      <c r="D413" s="72" t="s">
        <v>21</v>
      </c>
      <c r="E413" s="72"/>
      <c r="F413" s="33">
        <v>30</v>
      </c>
      <c r="G413" s="18"/>
      <c r="H413" s="18"/>
      <c r="I413" s="18">
        <v>25</v>
      </c>
      <c r="J413" s="18"/>
      <c r="K413" s="18">
        <v>2</v>
      </c>
      <c r="L413" s="18"/>
      <c r="M413" s="18">
        <v>3</v>
      </c>
      <c r="N413" s="19"/>
      <c r="O413" s="19"/>
      <c r="P413" s="18"/>
      <c r="Q413" s="19"/>
      <c r="R413" s="19"/>
      <c r="S413" s="19"/>
      <c r="T413" s="19"/>
      <c r="U413" s="19"/>
      <c r="V413" s="19"/>
    </row>
    <row r="414" spans="1:22" ht="15.75" x14ac:dyDescent="0.25">
      <c r="A414" s="1"/>
      <c r="B414" s="68"/>
      <c r="C414" s="72"/>
      <c r="D414" s="26" t="s">
        <v>22</v>
      </c>
      <c r="E414" s="26" t="s">
        <v>23</v>
      </c>
      <c r="F414" s="18" t="s">
        <v>31</v>
      </c>
      <c r="G414" s="18"/>
      <c r="H414" s="18"/>
      <c r="I414" s="18" t="s">
        <v>35</v>
      </c>
      <c r="J414" s="18"/>
      <c r="K414" s="18" t="s">
        <v>26</v>
      </c>
      <c r="L414" s="18"/>
      <c r="M414" s="18">
        <v>0</v>
      </c>
      <c r="N414" s="19"/>
      <c r="O414" s="19"/>
      <c r="P414" s="18"/>
      <c r="Q414" s="19"/>
      <c r="R414" s="19"/>
      <c r="S414" s="19"/>
      <c r="T414" s="19"/>
      <c r="U414" s="19"/>
      <c r="V414" s="19"/>
    </row>
    <row r="415" spans="1:22" ht="48" customHeight="1" x14ac:dyDescent="0.25">
      <c r="A415" s="1"/>
      <c r="B415" s="68"/>
      <c r="C415" s="72"/>
      <c r="D415" s="72" t="s">
        <v>24</v>
      </c>
      <c r="E415" s="72"/>
      <c r="F415" s="18">
        <v>23</v>
      </c>
      <c r="G415" s="18"/>
      <c r="H415" s="18"/>
      <c r="I415" s="18">
        <v>23</v>
      </c>
      <c r="J415" s="18"/>
      <c r="K415" s="18">
        <v>0</v>
      </c>
      <c r="L415" s="18"/>
      <c r="M415" s="18">
        <v>0</v>
      </c>
      <c r="N415" s="19"/>
      <c r="O415" s="19"/>
      <c r="P415" s="19"/>
      <c r="Q415" s="19"/>
      <c r="R415" s="19"/>
      <c r="S415" s="19"/>
      <c r="T415" s="19"/>
      <c r="U415" s="19"/>
      <c r="V415" s="19"/>
    </row>
    <row r="416" spans="1:22" ht="15.75" x14ac:dyDescent="0.25">
      <c r="A416" s="1"/>
      <c r="B416" s="68"/>
      <c r="C416" s="72"/>
      <c r="D416" s="26" t="s">
        <v>22</v>
      </c>
      <c r="E416" s="26" t="s">
        <v>23</v>
      </c>
      <c r="F416" s="18" t="s">
        <v>33</v>
      </c>
      <c r="G416" s="18"/>
      <c r="H416" s="18"/>
      <c r="I416" s="18" t="s">
        <v>33</v>
      </c>
      <c r="J416" s="18"/>
      <c r="K416" s="18">
        <v>0</v>
      </c>
      <c r="L416" s="18"/>
      <c r="M416" s="18">
        <v>0</v>
      </c>
      <c r="N416" s="19"/>
      <c r="O416" s="19"/>
      <c r="P416" s="19"/>
      <c r="Q416" s="19"/>
      <c r="R416" s="19"/>
      <c r="S416" s="19"/>
      <c r="T416" s="19"/>
      <c r="U416" s="19"/>
      <c r="V416" s="19"/>
    </row>
    <row r="417" spans="1:22" ht="60" customHeight="1" x14ac:dyDescent="0.25">
      <c r="A417" s="1"/>
      <c r="B417" s="68"/>
      <c r="C417" s="72"/>
      <c r="D417" s="72" t="s">
        <v>25</v>
      </c>
      <c r="E417" s="72"/>
      <c r="F417" s="18">
        <v>24</v>
      </c>
      <c r="G417" s="18"/>
      <c r="H417" s="18"/>
      <c r="I417" s="18">
        <v>24</v>
      </c>
      <c r="J417" s="18"/>
      <c r="K417" s="18">
        <v>0</v>
      </c>
      <c r="L417" s="18"/>
      <c r="M417" s="18">
        <v>0</v>
      </c>
      <c r="N417" s="19"/>
      <c r="O417" s="19"/>
      <c r="P417" s="19"/>
      <c r="Q417" s="19"/>
      <c r="R417" s="19"/>
      <c r="S417" s="19"/>
      <c r="T417" s="19"/>
      <c r="U417" s="19"/>
      <c r="V417" s="19"/>
    </row>
    <row r="418" spans="1:22" ht="15.75" x14ac:dyDescent="0.25">
      <c r="A418" s="1"/>
      <c r="B418" s="68"/>
      <c r="C418" s="72"/>
      <c r="D418" s="26" t="s">
        <v>22</v>
      </c>
      <c r="E418" s="26" t="s">
        <v>23</v>
      </c>
      <c r="F418" s="32" t="s">
        <v>34</v>
      </c>
      <c r="G418" s="32"/>
      <c r="H418" s="32"/>
      <c r="I418" s="32" t="s">
        <v>34</v>
      </c>
      <c r="J418" s="32"/>
      <c r="K418" s="32">
        <v>0</v>
      </c>
      <c r="L418" s="32"/>
      <c r="M418" s="32">
        <v>0</v>
      </c>
      <c r="N418" s="20"/>
      <c r="O418" s="20"/>
      <c r="P418" s="20"/>
      <c r="Q418" s="20"/>
      <c r="R418" s="20"/>
      <c r="S418" s="20"/>
      <c r="T418" s="20"/>
      <c r="U418" s="20"/>
      <c r="V418" s="20"/>
    </row>
    <row r="419" spans="1:22" ht="30.95" customHeight="1" x14ac:dyDescent="0.25">
      <c r="A419" s="1"/>
      <c r="B419" s="68">
        <v>74</v>
      </c>
      <c r="C419" s="68" t="s">
        <v>398</v>
      </c>
      <c r="D419" s="68" t="s">
        <v>24</v>
      </c>
      <c r="E419" s="73"/>
      <c r="F419" s="19">
        <v>273</v>
      </c>
      <c r="G419" s="19"/>
      <c r="H419" s="19"/>
      <c r="I419" s="19">
        <v>213</v>
      </c>
      <c r="J419" s="19"/>
      <c r="K419" s="19">
        <v>34</v>
      </c>
      <c r="L419" s="19"/>
      <c r="M419" s="19">
        <v>16</v>
      </c>
      <c r="N419" s="19"/>
      <c r="O419" s="19"/>
      <c r="P419" s="19">
        <v>10</v>
      </c>
      <c r="Q419" s="19"/>
      <c r="R419" s="19"/>
      <c r="S419" s="19"/>
      <c r="T419" s="19"/>
      <c r="U419" s="19"/>
      <c r="V419" s="19"/>
    </row>
    <row r="420" spans="1:22" ht="15.75" x14ac:dyDescent="0.25">
      <c r="A420" s="1"/>
      <c r="B420" s="68"/>
      <c r="C420" s="68"/>
      <c r="D420" s="19" t="s">
        <v>22</v>
      </c>
      <c r="E420" s="21" t="s">
        <v>23</v>
      </c>
      <c r="F420" s="19" t="s">
        <v>387</v>
      </c>
      <c r="G420" s="19"/>
      <c r="H420" s="19"/>
      <c r="I420" s="19" t="s">
        <v>388</v>
      </c>
      <c r="J420" s="19"/>
      <c r="K420" s="19" t="s">
        <v>389</v>
      </c>
      <c r="L420" s="19"/>
      <c r="M420" s="19" t="s">
        <v>71</v>
      </c>
      <c r="N420" s="19"/>
      <c r="O420" s="19"/>
      <c r="P420" s="19" t="s">
        <v>390</v>
      </c>
      <c r="Q420" s="19"/>
      <c r="R420" s="19"/>
      <c r="S420" s="19"/>
      <c r="T420" s="19"/>
      <c r="U420" s="19"/>
      <c r="V420" s="19"/>
    </row>
    <row r="421" spans="1:22" ht="48" customHeight="1" x14ac:dyDescent="0.25">
      <c r="A421" s="1"/>
      <c r="B421" s="68"/>
      <c r="C421" s="68"/>
      <c r="D421" s="68" t="s">
        <v>24</v>
      </c>
      <c r="E421" s="73"/>
      <c r="F421" s="19">
        <v>158</v>
      </c>
      <c r="G421" s="19"/>
      <c r="H421" s="19"/>
      <c r="I421" s="19">
        <v>121</v>
      </c>
      <c r="J421" s="19"/>
      <c r="K421" s="19">
        <v>15</v>
      </c>
      <c r="L421" s="19"/>
      <c r="M421" s="19">
        <v>13</v>
      </c>
      <c r="N421" s="19"/>
      <c r="O421" s="19"/>
      <c r="P421" s="19">
        <v>9</v>
      </c>
      <c r="Q421" s="19"/>
      <c r="R421" s="19"/>
      <c r="S421" s="19"/>
      <c r="T421" s="19"/>
      <c r="U421" s="19"/>
      <c r="V421" s="19"/>
    </row>
    <row r="422" spans="1:22" ht="15.75" x14ac:dyDescent="0.25">
      <c r="A422" s="1"/>
      <c r="B422" s="68"/>
      <c r="C422" s="68"/>
      <c r="D422" s="19" t="s">
        <v>22</v>
      </c>
      <c r="E422" s="21" t="s">
        <v>23</v>
      </c>
      <c r="F422" s="19" t="s">
        <v>391</v>
      </c>
      <c r="G422" s="19"/>
      <c r="H422" s="19"/>
      <c r="I422" s="19" t="s">
        <v>392</v>
      </c>
      <c r="J422" s="19"/>
      <c r="K422" s="19" t="s">
        <v>393</v>
      </c>
      <c r="L422" s="19"/>
      <c r="M422" s="19" t="s">
        <v>394</v>
      </c>
      <c r="N422" s="19"/>
      <c r="O422" s="19"/>
      <c r="P422" s="19" t="s">
        <v>395</v>
      </c>
      <c r="Q422" s="19"/>
      <c r="R422" s="19"/>
      <c r="S422" s="19"/>
      <c r="T422" s="19"/>
      <c r="U422" s="19"/>
      <c r="V422" s="19"/>
    </row>
    <row r="423" spans="1:22" ht="72" customHeight="1" x14ac:dyDescent="0.25">
      <c r="A423" s="1"/>
      <c r="B423" s="68"/>
      <c r="C423" s="68"/>
      <c r="D423" s="68" t="s">
        <v>25</v>
      </c>
      <c r="E423" s="73"/>
      <c r="F423" s="19">
        <v>99</v>
      </c>
      <c r="G423" s="19"/>
      <c r="H423" s="19"/>
      <c r="I423" s="19">
        <v>85</v>
      </c>
      <c r="J423" s="19"/>
      <c r="K423" s="19">
        <v>5</v>
      </c>
      <c r="L423" s="19"/>
      <c r="M423" s="19">
        <v>9</v>
      </c>
      <c r="N423" s="19"/>
      <c r="O423" s="19"/>
      <c r="P423" s="19">
        <v>0</v>
      </c>
      <c r="Q423" s="19"/>
      <c r="R423" s="19"/>
      <c r="S423" s="19"/>
      <c r="T423" s="19"/>
      <c r="U423" s="19"/>
      <c r="V423" s="19"/>
    </row>
    <row r="424" spans="1:22" ht="16.5" thickBot="1" x14ac:dyDescent="0.3">
      <c r="A424" s="1"/>
      <c r="B424" s="68"/>
      <c r="C424" s="68"/>
      <c r="D424" s="19" t="s">
        <v>22</v>
      </c>
      <c r="E424" s="21" t="s">
        <v>23</v>
      </c>
      <c r="F424" s="19" t="s">
        <v>396</v>
      </c>
      <c r="G424" s="19"/>
      <c r="H424" s="19"/>
      <c r="I424" s="19" t="s">
        <v>397</v>
      </c>
      <c r="J424" s="19"/>
      <c r="K424" s="19" t="s">
        <v>81</v>
      </c>
      <c r="L424" s="19"/>
      <c r="M424" s="19" t="s">
        <v>395</v>
      </c>
      <c r="N424" s="19"/>
      <c r="O424" s="19"/>
      <c r="P424" s="19">
        <v>0</v>
      </c>
      <c r="Q424" s="19"/>
      <c r="R424" s="19"/>
      <c r="S424" s="19"/>
      <c r="T424" s="19"/>
      <c r="U424" s="19"/>
      <c r="V424" s="19"/>
    </row>
    <row r="425" spans="1:22" ht="30.95" customHeight="1" x14ac:dyDescent="0.25">
      <c r="A425" s="1"/>
      <c r="B425" s="68">
        <v>75</v>
      </c>
      <c r="C425" s="68" t="s">
        <v>720</v>
      </c>
      <c r="D425" s="68" t="s">
        <v>21</v>
      </c>
      <c r="E425" s="68"/>
      <c r="F425" s="52">
        <v>29</v>
      </c>
      <c r="G425" s="47"/>
      <c r="H425" s="47"/>
      <c r="I425" s="52">
        <v>29</v>
      </c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8"/>
    </row>
    <row r="426" spans="1:22" ht="15.75" x14ac:dyDescent="0.25">
      <c r="A426" s="1"/>
      <c r="B426" s="68"/>
      <c r="C426" s="68"/>
      <c r="D426" s="19" t="s">
        <v>22</v>
      </c>
      <c r="E426" s="19" t="s">
        <v>23</v>
      </c>
      <c r="F426" s="27" t="s">
        <v>399</v>
      </c>
      <c r="G426" s="19"/>
      <c r="H426" s="19"/>
      <c r="I426" s="27" t="s">
        <v>399</v>
      </c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2"/>
    </row>
    <row r="427" spans="1:22" ht="48" customHeight="1" x14ac:dyDescent="0.25">
      <c r="A427" s="1"/>
      <c r="B427" s="68"/>
      <c r="C427" s="68"/>
      <c r="D427" s="68" t="s">
        <v>24</v>
      </c>
      <c r="E427" s="68"/>
      <c r="F427" s="19">
        <v>16</v>
      </c>
      <c r="G427" s="19"/>
      <c r="H427" s="19"/>
      <c r="I427" s="19">
        <v>16</v>
      </c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2"/>
    </row>
    <row r="428" spans="1:22" ht="15.75" x14ac:dyDescent="0.25">
      <c r="A428" s="1"/>
      <c r="B428" s="68"/>
      <c r="C428" s="68"/>
      <c r="D428" s="19" t="s">
        <v>22</v>
      </c>
      <c r="E428" s="19" t="s">
        <v>23</v>
      </c>
      <c r="F428" s="19" t="s">
        <v>400</v>
      </c>
      <c r="G428" s="19"/>
      <c r="H428" s="19"/>
      <c r="I428" s="19" t="s">
        <v>400</v>
      </c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2"/>
    </row>
    <row r="429" spans="1:22" ht="60" customHeight="1" x14ac:dyDescent="0.25">
      <c r="A429" s="1"/>
      <c r="B429" s="68"/>
      <c r="C429" s="68"/>
      <c r="D429" s="68" t="s">
        <v>25</v>
      </c>
      <c r="E429" s="68"/>
      <c r="F429" s="19">
        <v>8</v>
      </c>
      <c r="G429" s="19"/>
      <c r="H429" s="19"/>
      <c r="I429" s="19">
        <v>8</v>
      </c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2"/>
    </row>
    <row r="430" spans="1:22" ht="15.75" x14ac:dyDescent="0.25">
      <c r="A430" s="1"/>
      <c r="B430" s="68"/>
      <c r="C430" s="68"/>
      <c r="D430" s="19" t="s">
        <v>22</v>
      </c>
      <c r="E430" s="19" t="s">
        <v>23</v>
      </c>
      <c r="F430" s="20" t="s">
        <v>72</v>
      </c>
      <c r="G430" s="20"/>
      <c r="H430" s="20"/>
      <c r="I430" s="20" t="s">
        <v>72</v>
      </c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14"/>
    </row>
    <row r="431" spans="1:22" ht="30.95" customHeight="1" x14ac:dyDescent="0.25">
      <c r="A431" s="1"/>
      <c r="B431" s="68">
        <v>76</v>
      </c>
      <c r="C431" s="68" t="s">
        <v>721</v>
      </c>
      <c r="D431" s="68" t="s">
        <v>21</v>
      </c>
      <c r="E431" s="68"/>
      <c r="F431" s="19">
        <v>117</v>
      </c>
      <c r="G431" s="19"/>
      <c r="H431" s="19"/>
      <c r="I431" s="19">
        <v>117</v>
      </c>
      <c r="J431" s="19"/>
      <c r="K431" s="27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</row>
    <row r="432" spans="1:22" ht="15.75" x14ac:dyDescent="0.25">
      <c r="A432" s="1"/>
      <c r="B432" s="68"/>
      <c r="C432" s="68"/>
      <c r="D432" s="19" t="s">
        <v>22</v>
      </c>
      <c r="E432" s="19" t="s">
        <v>23</v>
      </c>
      <c r="F432" s="19" t="s">
        <v>401</v>
      </c>
      <c r="G432" s="19"/>
      <c r="H432" s="19"/>
      <c r="I432" s="19" t="s">
        <v>401</v>
      </c>
      <c r="J432" s="19"/>
      <c r="K432" s="27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</row>
    <row r="433" spans="1:22" ht="48" customHeight="1" x14ac:dyDescent="0.25">
      <c r="A433" s="1"/>
      <c r="B433" s="68"/>
      <c r="C433" s="68"/>
      <c r="D433" s="68" t="s">
        <v>24</v>
      </c>
      <c r="E433" s="68"/>
      <c r="F433" s="19">
        <v>95</v>
      </c>
      <c r="G433" s="19"/>
      <c r="H433" s="19"/>
      <c r="I433" s="19">
        <v>95</v>
      </c>
      <c r="J433" s="19"/>
      <c r="K433" s="27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</row>
    <row r="434" spans="1:22" ht="15.75" x14ac:dyDescent="0.25">
      <c r="A434" s="1"/>
      <c r="B434" s="68"/>
      <c r="C434" s="68"/>
      <c r="D434" s="19" t="s">
        <v>22</v>
      </c>
      <c r="E434" s="19" t="s">
        <v>23</v>
      </c>
      <c r="F434" s="19" t="s">
        <v>402</v>
      </c>
      <c r="G434" s="19"/>
      <c r="H434" s="19"/>
      <c r="I434" s="19" t="s">
        <v>402</v>
      </c>
      <c r="J434" s="19"/>
      <c r="K434" s="27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</row>
    <row r="435" spans="1:22" ht="59.25" customHeight="1" x14ac:dyDescent="0.25">
      <c r="A435" s="1"/>
      <c r="B435" s="68"/>
      <c r="C435" s="68"/>
      <c r="D435" s="68" t="s">
        <v>25</v>
      </c>
      <c r="E435" s="68"/>
      <c r="F435" s="19">
        <v>59</v>
      </c>
      <c r="G435" s="19"/>
      <c r="H435" s="19"/>
      <c r="I435" s="19">
        <v>59</v>
      </c>
      <c r="J435" s="19"/>
      <c r="K435" s="27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</row>
    <row r="436" spans="1:22" ht="15.75" x14ac:dyDescent="0.25">
      <c r="A436" s="1"/>
      <c r="B436" s="68"/>
      <c r="C436" s="68"/>
      <c r="D436" s="19" t="s">
        <v>22</v>
      </c>
      <c r="E436" s="19" t="s">
        <v>23</v>
      </c>
      <c r="F436" s="20" t="s">
        <v>403</v>
      </c>
      <c r="G436" s="20"/>
      <c r="H436" s="20"/>
      <c r="I436" s="20" t="s">
        <v>403</v>
      </c>
      <c r="J436" s="20"/>
      <c r="K436" s="53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</row>
    <row r="437" spans="1:22" ht="30.95" customHeight="1" x14ac:dyDescent="0.25">
      <c r="A437" s="1"/>
      <c r="B437" s="68">
        <v>77</v>
      </c>
      <c r="C437" s="68" t="s">
        <v>722</v>
      </c>
      <c r="D437" s="68" t="s">
        <v>21</v>
      </c>
      <c r="E437" s="68"/>
      <c r="F437" s="19">
        <v>77</v>
      </c>
      <c r="G437" s="27"/>
      <c r="H437" s="19"/>
      <c r="I437" s="19">
        <v>77</v>
      </c>
      <c r="J437" s="19"/>
      <c r="K437" s="27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</row>
    <row r="438" spans="1:22" ht="15.75" x14ac:dyDescent="0.25">
      <c r="A438" s="1"/>
      <c r="B438" s="68"/>
      <c r="C438" s="68"/>
      <c r="D438" s="19" t="s">
        <v>22</v>
      </c>
      <c r="E438" s="19" t="s">
        <v>23</v>
      </c>
      <c r="F438" s="19" t="s">
        <v>404</v>
      </c>
      <c r="G438" s="27"/>
      <c r="H438" s="19"/>
      <c r="I438" s="19" t="s">
        <v>404</v>
      </c>
      <c r="J438" s="19"/>
      <c r="K438" s="27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</row>
    <row r="439" spans="1:22" ht="48" customHeight="1" x14ac:dyDescent="0.25">
      <c r="A439" s="1"/>
      <c r="B439" s="68"/>
      <c r="C439" s="68"/>
      <c r="D439" s="68" t="s">
        <v>24</v>
      </c>
      <c r="E439" s="68"/>
      <c r="F439" s="19">
        <v>53</v>
      </c>
      <c r="G439" s="19"/>
      <c r="H439" s="19"/>
      <c r="I439" s="19">
        <v>53</v>
      </c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</row>
    <row r="440" spans="1:22" ht="15.75" x14ac:dyDescent="0.25">
      <c r="A440" s="1"/>
      <c r="B440" s="68"/>
      <c r="C440" s="68"/>
      <c r="D440" s="19" t="s">
        <v>22</v>
      </c>
      <c r="E440" s="19" t="s">
        <v>23</v>
      </c>
      <c r="F440" s="19" t="s">
        <v>405</v>
      </c>
      <c r="G440" s="19"/>
      <c r="H440" s="19"/>
      <c r="I440" s="19" t="s">
        <v>405</v>
      </c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</row>
    <row r="441" spans="1:22" ht="60" customHeight="1" x14ac:dyDescent="0.25">
      <c r="A441" s="1"/>
      <c r="B441" s="68"/>
      <c r="C441" s="68"/>
      <c r="D441" s="68" t="s">
        <v>25</v>
      </c>
      <c r="E441" s="68"/>
      <c r="F441" s="19">
        <v>37</v>
      </c>
      <c r="G441" s="19"/>
      <c r="H441" s="19"/>
      <c r="I441" s="19">
        <v>37</v>
      </c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</row>
    <row r="442" spans="1:22" ht="15.75" x14ac:dyDescent="0.25">
      <c r="A442" s="1"/>
      <c r="B442" s="68"/>
      <c r="C442" s="68"/>
      <c r="D442" s="19" t="s">
        <v>22</v>
      </c>
      <c r="E442" s="19" t="s">
        <v>23</v>
      </c>
      <c r="F442" s="20" t="s">
        <v>406</v>
      </c>
      <c r="G442" s="20"/>
      <c r="H442" s="20"/>
      <c r="I442" s="20" t="s">
        <v>406</v>
      </c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</row>
    <row r="443" spans="1:22" ht="30.95" customHeight="1" x14ac:dyDescent="0.25">
      <c r="A443" s="1"/>
      <c r="B443" s="68">
        <v>78</v>
      </c>
      <c r="C443" s="68" t="s">
        <v>428</v>
      </c>
      <c r="D443" s="68" t="s">
        <v>21</v>
      </c>
      <c r="E443" s="73"/>
      <c r="F443" s="19">
        <v>394</v>
      </c>
      <c r="G443" s="19">
        <v>37</v>
      </c>
      <c r="H443" s="19"/>
      <c r="I443" s="19">
        <v>259</v>
      </c>
      <c r="J443" s="19"/>
      <c r="K443" s="19">
        <v>50</v>
      </c>
      <c r="L443" s="19"/>
      <c r="M443" s="19"/>
      <c r="N443" s="19"/>
      <c r="O443" s="19">
        <v>11</v>
      </c>
      <c r="P443" s="19">
        <v>37</v>
      </c>
      <c r="Q443" s="19"/>
      <c r="R443" s="19"/>
      <c r="S443" s="19"/>
      <c r="T443" s="19"/>
      <c r="U443" s="19"/>
      <c r="V443" s="19"/>
    </row>
    <row r="444" spans="1:22" ht="15.75" x14ac:dyDescent="0.25">
      <c r="A444" s="1"/>
      <c r="B444" s="68"/>
      <c r="C444" s="68"/>
      <c r="D444" s="19" t="s">
        <v>22</v>
      </c>
      <c r="E444" s="21" t="s">
        <v>23</v>
      </c>
      <c r="F444" s="19" t="s">
        <v>407</v>
      </c>
      <c r="G444" s="19" t="s">
        <v>408</v>
      </c>
      <c r="H444" s="19"/>
      <c r="I444" s="19" t="s">
        <v>409</v>
      </c>
      <c r="J444" s="19"/>
      <c r="K444" s="19" t="s">
        <v>410</v>
      </c>
      <c r="L444" s="19"/>
      <c r="M444" s="19"/>
      <c r="N444" s="19"/>
      <c r="O444" s="19" t="s">
        <v>411</v>
      </c>
      <c r="P444" s="19" t="s">
        <v>412</v>
      </c>
      <c r="Q444" s="19"/>
      <c r="R444" s="19"/>
      <c r="S444" s="19"/>
      <c r="T444" s="19"/>
      <c r="U444" s="19"/>
      <c r="V444" s="19"/>
    </row>
    <row r="445" spans="1:22" ht="48" customHeight="1" x14ac:dyDescent="0.25">
      <c r="A445" s="1"/>
      <c r="B445" s="68"/>
      <c r="C445" s="68"/>
      <c r="D445" s="68" t="s">
        <v>24</v>
      </c>
      <c r="E445" s="73"/>
      <c r="F445" s="19">
        <v>226</v>
      </c>
      <c r="G445" s="19">
        <v>21</v>
      </c>
      <c r="H445" s="19"/>
      <c r="I445" s="19">
        <v>156</v>
      </c>
      <c r="J445" s="19"/>
      <c r="K445" s="19">
        <v>9</v>
      </c>
      <c r="L445" s="19"/>
      <c r="M445" s="19"/>
      <c r="N445" s="19"/>
      <c r="O445" s="19">
        <v>8</v>
      </c>
      <c r="P445" s="19">
        <v>32</v>
      </c>
      <c r="Q445" s="19"/>
      <c r="R445" s="19"/>
      <c r="S445" s="19"/>
      <c r="T445" s="19"/>
      <c r="U445" s="19"/>
      <c r="V445" s="19"/>
    </row>
    <row r="446" spans="1:22" ht="15.75" x14ac:dyDescent="0.25">
      <c r="A446" s="1"/>
      <c r="B446" s="68"/>
      <c r="C446" s="68"/>
      <c r="D446" s="19" t="s">
        <v>22</v>
      </c>
      <c r="E446" s="21" t="s">
        <v>23</v>
      </c>
      <c r="F446" s="19" t="s">
        <v>413</v>
      </c>
      <c r="G446" s="19" t="s">
        <v>74</v>
      </c>
      <c r="H446" s="19"/>
      <c r="I446" s="19" t="s">
        <v>414</v>
      </c>
      <c r="J446" s="19"/>
      <c r="K446" s="19" t="s">
        <v>415</v>
      </c>
      <c r="L446" s="19"/>
      <c r="M446" s="19"/>
      <c r="N446" s="19"/>
      <c r="O446" s="19" t="s">
        <v>89</v>
      </c>
      <c r="P446" s="19" t="s">
        <v>416</v>
      </c>
      <c r="Q446" s="19"/>
      <c r="R446" s="19"/>
      <c r="S446" s="19"/>
      <c r="T446" s="19"/>
      <c r="U446" s="19"/>
      <c r="V446" s="19"/>
    </row>
    <row r="447" spans="1:22" ht="60" customHeight="1" x14ac:dyDescent="0.25">
      <c r="A447" s="1"/>
      <c r="B447" s="68"/>
      <c r="C447" s="68"/>
      <c r="D447" s="68" t="s">
        <v>25</v>
      </c>
      <c r="E447" s="73"/>
      <c r="F447" s="19">
        <v>89</v>
      </c>
      <c r="G447" s="19"/>
      <c r="H447" s="19"/>
      <c r="I447" s="19">
        <v>66</v>
      </c>
      <c r="J447" s="19"/>
      <c r="K447" s="19">
        <v>8</v>
      </c>
      <c r="L447" s="19"/>
      <c r="M447" s="19"/>
      <c r="N447" s="19"/>
      <c r="O447" s="19">
        <v>6</v>
      </c>
      <c r="P447" s="19">
        <v>9</v>
      </c>
      <c r="Q447" s="19"/>
      <c r="R447" s="19"/>
      <c r="S447" s="19"/>
      <c r="T447" s="19"/>
      <c r="U447" s="19"/>
      <c r="V447" s="19"/>
    </row>
    <row r="448" spans="1:22" ht="15.75" x14ac:dyDescent="0.25">
      <c r="A448" s="1"/>
      <c r="B448" s="70"/>
      <c r="C448" s="70"/>
      <c r="D448" s="20" t="s">
        <v>22</v>
      </c>
      <c r="E448" s="23" t="s">
        <v>23</v>
      </c>
      <c r="F448" s="20" t="s">
        <v>417</v>
      </c>
      <c r="G448" s="20"/>
      <c r="H448" s="20"/>
      <c r="I448" s="20" t="s">
        <v>418</v>
      </c>
      <c r="J448" s="20"/>
      <c r="K448" s="20" t="s">
        <v>419</v>
      </c>
      <c r="L448" s="20"/>
      <c r="M448" s="20"/>
      <c r="N448" s="20"/>
      <c r="O448" s="20" t="s">
        <v>73</v>
      </c>
      <c r="P448" s="20" t="s">
        <v>415</v>
      </c>
      <c r="Q448" s="20"/>
      <c r="R448" s="20"/>
      <c r="S448" s="20"/>
      <c r="T448" s="20"/>
      <c r="U448" s="20"/>
      <c r="V448" s="20"/>
    </row>
    <row r="449" spans="1:22" ht="30.95" customHeight="1" x14ac:dyDescent="0.25">
      <c r="A449" s="1"/>
      <c r="B449" s="68">
        <v>79</v>
      </c>
      <c r="C449" s="68" t="s">
        <v>423</v>
      </c>
      <c r="D449" s="68" t="s">
        <v>21</v>
      </c>
      <c r="E449" s="68"/>
      <c r="F449" s="19">
        <v>78</v>
      </c>
      <c r="G449" s="19"/>
      <c r="H449" s="19"/>
      <c r="I449" s="19">
        <v>78</v>
      </c>
      <c r="J449" s="19"/>
      <c r="K449" s="54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</row>
    <row r="450" spans="1:22" ht="15.75" x14ac:dyDescent="0.25">
      <c r="A450" s="1"/>
      <c r="B450" s="68"/>
      <c r="C450" s="68"/>
      <c r="D450" s="19" t="s">
        <v>22</v>
      </c>
      <c r="E450" s="19" t="s">
        <v>23</v>
      </c>
      <c r="F450" s="19" t="s">
        <v>420</v>
      </c>
      <c r="G450" s="19"/>
      <c r="H450" s="19"/>
      <c r="I450" s="19" t="s">
        <v>420</v>
      </c>
      <c r="J450" s="19"/>
      <c r="K450" s="54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</row>
    <row r="451" spans="1:22" ht="48" customHeight="1" x14ac:dyDescent="0.25">
      <c r="A451" s="1"/>
      <c r="B451" s="68"/>
      <c r="C451" s="68"/>
      <c r="D451" s="68" t="s">
        <v>24</v>
      </c>
      <c r="E451" s="68"/>
      <c r="F451" s="19">
        <v>53</v>
      </c>
      <c r="G451" s="19"/>
      <c r="H451" s="19"/>
      <c r="I451" s="19">
        <v>53</v>
      </c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</row>
    <row r="452" spans="1:22" ht="15.75" x14ac:dyDescent="0.25">
      <c r="A452" s="1"/>
      <c r="B452" s="68"/>
      <c r="C452" s="68"/>
      <c r="D452" s="19" t="s">
        <v>22</v>
      </c>
      <c r="E452" s="19" t="s">
        <v>23</v>
      </c>
      <c r="F452" s="19" t="s">
        <v>421</v>
      </c>
      <c r="G452" s="19"/>
      <c r="H452" s="19"/>
      <c r="I452" s="19" t="s">
        <v>421</v>
      </c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</row>
    <row r="453" spans="1:22" ht="60" customHeight="1" x14ac:dyDescent="0.25">
      <c r="A453" s="1"/>
      <c r="B453" s="68"/>
      <c r="C453" s="68"/>
      <c r="D453" s="68" t="s">
        <v>25</v>
      </c>
      <c r="E453" s="68"/>
      <c r="F453" s="19">
        <v>38</v>
      </c>
      <c r="G453" s="19"/>
      <c r="H453" s="19"/>
      <c r="I453" s="19">
        <v>38</v>
      </c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</row>
    <row r="454" spans="1:22" ht="15.75" x14ac:dyDescent="0.25">
      <c r="A454" s="1"/>
      <c r="B454" s="68"/>
      <c r="C454" s="68"/>
      <c r="D454" s="19" t="s">
        <v>22</v>
      </c>
      <c r="E454" s="19" t="s">
        <v>23</v>
      </c>
      <c r="F454" s="20" t="s">
        <v>422</v>
      </c>
      <c r="G454" s="20"/>
      <c r="H454" s="20"/>
      <c r="I454" s="20" t="s">
        <v>422</v>
      </c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</row>
    <row r="455" spans="1:22" ht="30.95" customHeight="1" x14ac:dyDescent="0.25">
      <c r="A455" s="1"/>
      <c r="B455" s="67">
        <v>80</v>
      </c>
      <c r="C455" s="67" t="s">
        <v>427</v>
      </c>
      <c r="D455" s="67" t="s">
        <v>21</v>
      </c>
      <c r="E455" s="67"/>
      <c r="F455" s="19">
        <v>41</v>
      </c>
      <c r="G455" s="19"/>
      <c r="H455" s="19"/>
      <c r="I455" s="19">
        <v>41</v>
      </c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</row>
    <row r="456" spans="1:22" ht="15.75" x14ac:dyDescent="0.25">
      <c r="A456" s="1"/>
      <c r="B456" s="68"/>
      <c r="C456" s="68"/>
      <c r="D456" s="19" t="s">
        <v>22</v>
      </c>
      <c r="E456" s="19" t="s">
        <v>23</v>
      </c>
      <c r="F456" s="19" t="s">
        <v>424</v>
      </c>
      <c r="G456" s="19"/>
      <c r="H456" s="19"/>
      <c r="I456" s="19" t="s">
        <v>424</v>
      </c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</row>
    <row r="457" spans="1:22" ht="48" customHeight="1" x14ac:dyDescent="0.25">
      <c r="A457" s="1"/>
      <c r="B457" s="68"/>
      <c r="C457" s="68"/>
      <c r="D457" s="68" t="s">
        <v>24</v>
      </c>
      <c r="E457" s="68"/>
      <c r="F457" s="19">
        <v>28</v>
      </c>
      <c r="G457" s="19"/>
      <c r="H457" s="19"/>
      <c r="I457" s="19">
        <v>28</v>
      </c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</row>
    <row r="458" spans="1:22" ht="15.75" x14ac:dyDescent="0.25">
      <c r="A458" s="1"/>
      <c r="B458" s="68"/>
      <c r="C458" s="68"/>
      <c r="D458" s="19" t="s">
        <v>22</v>
      </c>
      <c r="E458" s="19" t="s">
        <v>23</v>
      </c>
      <c r="F458" s="19" t="s">
        <v>425</v>
      </c>
      <c r="G458" s="19"/>
      <c r="H458" s="19"/>
      <c r="I458" s="19" t="s">
        <v>425</v>
      </c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</row>
    <row r="459" spans="1:22" ht="60" customHeight="1" x14ac:dyDescent="0.25">
      <c r="A459" s="1"/>
      <c r="B459" s="68"/>
      <c r="C459" s="68"/>
      <c r="D459" s="68" t="s">
        <v>25</v>
      </c>
      <c r="E459" s="68"/>
      <c r="F459" s="19">
        <v>22</v>
      </c>
      <c r="G459" s="19"/>
      <c r="H459" s="19"/>
      <c r="I459" s="19">
        <v>22</v>
      </c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</row>
    <row r="460" spans="1:22" ht="15.75" x14ac:dyDescent="0.25">
      <c r="A460" s="1"/>
      <c r="B460" s="68"/>
      <c r="C460" s="68"/>
      <c r="D460" s="19" t="s">
        <v>22</v>
      </c>
      <c r="E460" s="19" t="s">
        <v>23</v>
      </c>
      <c r="F460" s="19" t="s">
        <v>426</v>
      </c>
      <c r="G460" s="19"/>
      <c r="H460" s="19"/>
      <c r="I460" s="19" t="s">
        <v>426</v>
      </c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</row>
    <row r="461" spans="1:22" ht="30.95" customHeight="1" x14ac:dyDescent="0.25">
      <c r="A461" s="1"/>
      <c r="B461" s="68">
        <v>81</v>
      </c>
      <c r="C461" s="68" t="s">
        <v>436</v>
      </c>
      <c r="D461" s="68" t="s">
        <v>21</v>
      </c>
      <c r="E461" s="73"/>
      <c r="F461" s="27">
        <v>54</v>
      </c>
      <c r="G461" s="19"/>
      <c r="H461" s="19"/>
      <c r="I461" s="19">
        <v>29</v>
      </c>
      <c r="J461" s="19"/>
      <c r="K461" s="27">
        <v>25</v>
      </c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</row>
    <row r="462" spans="1:22" ht="15.75" x14ac:dyDescent="0.25">
      <c r="A462" s="1"/>
      <c r="B462" s="68"/>
      <c r="C462" s="68"/>
      <c r="D462" s="19" t="s">
        <v>22</v>
      </c>
      <c r="E462" s="21" t="s">
        <v>23</v>
      </c>
      <c r="F462" s="27" t="s">
        <v>429</v>
      </c>
      <c r="G462" s="19"/>
      <c r="H462" s="19"/>
      <c r="I462" s="19" t="s">
        <v>430</v>
      </c>
      <c r="J462" s="19"/>
      <c r="K462" s="27" t="s">
        <v>431</v>
      </c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</row>
    <row r="463" spans="1:22" ht="48" customHeight="1" x14ac:dyDescent="0.25">
      <c r="A463" s="1"/>
      <c r="B463" s="68"/>
      <c r="C463" s="68"/>
      <c r="D463" s="68" t="s">
        <v>24</v>
      </c>
      <c r="E463" s="73"/>
      <c r="F463" s="19">
        <v>32</v>
      </c>
      <c r="G463" s="19"/>
      <c r="H463" s="19"/>
      <c r="I463" s="19">
        <v>16</v>
      </c>
      <c r="J463" s="19"/>
      <c r="K463" s="19">
        <v>16</v>
      </c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</row>
    <row r="464" spans="1:22" ht="15.75" x14ac:dyDescent="0.25">
      <c r="A464" s="1"/>
      <c r="B464" s="68"/>
      <c r="C464" s="68"/>
      <c r="D464" s="19" t="s">
        <v>22</v>
      </c>
      <c r="E464" s="21" t="s">
        <v>23</v>
      </c>
      <c r="F464" s="19" t="s">
        <v>432</v>
      </c>
      <c r="G464" s="19"/>
      <c r="H464" s="19"/>
      <c r="I464" s="19" t="s">
        <v>433</v>
      </c>
      <c r="J464" s="19"/>
      <c r="K464" s="19" t="s">
        <v>83</v>
      </c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</row>
    <row r="465" spans="1:22" ht="69.75" customHeight="1" x14ac:dyDescent="0.25">
      <c r="A465" s="1"/>
      <c r="B465" s="68"/>
      <c r="C465" s="68"/>
      <c r="D465" s="68" t="s">
        <v>25</v>
      </c>
      <c r="E465" s="73"/>
      <c r="F465" s="19">
        <v>19</v>
      </c>
      <c r="G465" s="19"/>
      <c r="H465" s="19"/>
      <c r="I465" s="19">
        <v>9</v>
      </c>
      <c r="J465" s="19"/>
      <c r="K465" s="19">
        <v>10</v>
      </c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</row>
    <row r="466" spans="1:22" ht="15.75" x14ac:dyDescent="0.25">
      <c r="A466" s="1"/>
      <c r="B466" s="68"/>
      <c r="C466" s="68"/>
      <c r="D466" s="19" t="s">
        <v>22</v>
      </c>
      <c r="E466" s="21" t="s">
        <v>23</v>
      </c>
      <c r="F466" s="20" t="s">
        <v>434</v>
      </c>
      <c r="G466" s="20"/>
      <c r="H466" s="20"/>
      <c r="I466" s="20">
        <v>0</v>
      </c>
      <c r="J466" s="20"/>
      <c r="K466" s="20" t="s">
        <v>435</v>
      </c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</row>
    <row r="467" spans="1:22" ht="30.95" customHeight="1" x14ac:dyDescent="0.25">
      <c r="A467" s="1"/>
      <c r="B467" s="68">
        <v>82</v>
      </c>
      <c r="C467" s="68" t="s">
        <v>437</v>
      </c>
      <c r="D467" s="68" t="s">
        <v>21</v>
      </c>
      <c r="E467" s="73"/>
      <c r="F467" s="19">
        <v>103</v>
      </c>
      <c r="G467" s="19"/>
      <c r="H467" s="19"/>
      <c r="I467" s="19">
        <v>86</v>
      </c>
      <c r="J467" s="19"/>
      <c r="K467" s="27">
        <v>17</v>
      </c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</row>
    <row r="468" spans="1:22" ht="15.75" x14ac:dyDescent="0.25">
      <c r="A468" s="1"/>
      <c r="B468" s="68"/>
      <c r="C468" s="68"/>
      <c r="D468" s="19" t="s">
        <v>22</v>
      </c>
      <c r="E468" s="21" t="s">
        <v>23</v>
      </c>
      <c r="F468" s="19" t="s">
        <v>438</v>
      </c>
      <c r="G468" s="19"/>
      <c r="H468" s="19"/>
      <c r="I468" s="19" t="s">
        <v>439</v>
      </c>
      <c r="J468" s="19"/>
      <c r="K468" s="27" t="s">
        <v>440</v>
      </c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</row>
    <row r="469" spans="1:22" ht="48" customHeight="1" x14ac:dyDescent="0.25">
      <c r="A469" s="1"/>
      <c r="B469" s="68"/>
      <c r="C469" s="68"/>
      <c r="D469" s="68" t="s">
        <v>24</v>
      </c>
      <c r="E469" s="73"/>
      <c r="F469" s="19">
        <v>90</v>
      </c>
      <c r="G469" s="19"/>
      <c r="H469" s="19"/>
      <c r="I469" s="19">
        <v>77</v>
      </c>
      <c r="J469" s="19"/>
      <c r="K469" s="19">
        <v>13</v>
      </c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</row>
    <row r="470" spans="1:22" ht="15.75" x14ac:dyDescent="0.25">
      <c r="A470" s="1"/>
      <c r="B470" s="68"/>
      <c r="C470" s="68"/>
      <c r="D470" s="19" t="s">
        <v>22</v>
      </c>
      <c r="E470" s="21" t="s">
        <v>23</v>
      </c>
      <c r="F470" s="19" t="s">
        <v>441</v>
      </c>
      <c r="G470" s="19"/>
      <c r="H470" s="19"/>
      <c r="I470" s="19" t="s">
        <v>442</v>
      </c>
      <c r="J470" s="19"/>
      <c r="K470" s="19" t="s">
        <v>443</v>
      </c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</row>
    <row r="471" spans="1:22" ht="71.25" customHeight="1" x14ac:dyDescent="0.25">
      <c r="A471" s="1"/>
      <c r="B471" s="68"/>
      <c r="C471" s="68"/>
      <c r="D471" s="68" t="s">
        <v>25</v>
      </c>
      <c r="E471" s="73"/>
      <c r="F471" s="19">
        <v>58</v>
      </c>
      <c r="G471" s="19"/>
      <c r="H471" s="19"/>
      <c r="I471" s="19">
        <v>51</v>
      </c>
      <c r="J471" s="19"/>
      <c r="K471" s="19">
        <v>7</v>
      </c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</row>
    <row r="472" spans="1:22" ht="15.75" x14ac:dyDescent="0.25">
      <c r="A472" s="1"/>
      <c r="B472" s="68"/>
      <c r="C472" s="68"/>
      <c r="D472" s="19" t="s">
        <v>22</v>
      </c>
      <c r="E472" s="21" t="s">
        <v>23</v>
      </c>
      <c r="F472" s="20" t="s">
        <v>444</v>
      </c>
      <c r="G472" s="20"/>
      <c r="H472" s="20"/>
      <c r="I472" s="20" t="s">
        <v>445</v>
      </c>
      <c r="J472" s="20"/>
      <c r="K472" s="20" t="s">
        <v>79</v>
      </c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</row>
    <row r="473" spans="1:22" ht="30.95" customHeight="1" x14ac:dyDescent="0.25">
      <c r="A473" s="1"/>
      <c r="B473" s="68">
        <v>83</v>
      </c>
      <c r="C473" s="68" t="s">
        <v>457</v>
      </c>
      <c r="D473" s="68" t="s">
        <v>21</v>
      </c>
      <c r="E473" s="73"/>
      <c r="F473" s="19">
        <v>157</v>
      </c>
      <c r="G473" s="19"/>
      <c r="H473" s="19"/>
      <c r="I473" s="19">
        <v>103</v>
      </c>
      <c r="J473" s="19"/>
      <c r="K473" s="19">
        <v>34</v>
      </c>
      <c r="L473" s="19"/>
      <c r="M473" s="19">
        <v>2</v>
      </c>
      <c r="N473" s="19"/>
      <c r="O473" s="19"/>
      <c r="P473" s="19">
        <v>7</v>
      </c>
      <c r="Q473" s="19"/>
      <c r="R473" s="19"/>
      <c r="S473" s="19"/>
      <c r="T473" s="19">
        <v>11</v>
      </c>
      <c r="U473" s="19"/>
      <c r="V473" s="19"/>
    </row>
    <row r="474" spans="1:22" ht="15.75" x14ac:dyDescent="0.25">
      <c r="A474" s="1"/>
      <c r="B474" s="68"/>
      <c r="C474" s="68"/>
      <c r="D474" s="19" t="s">
        <v>22</v>
      </c>
      <c r="E474" s="21" t="s">
        <v>23</v>
      </c>
      <c r="F474" s="19" t="s">
        <v>446</v>
      </c>
      <c r="G474" s="19"/>
      <c r="H474" s="19"/>
      <c r="I474" s="19" t="s">
        <v>447</v>
      </c>
      <c r="J474" s="19"/>
      <c r="K474" s="19" t="s">
        <v>448</v>
      </c>
      <c r="L474" s="19"/>
      <c r="M474" s="19" t="s">
        <v>449</v>
      </c>
      <c r="N474" s="19"/>
      <c r="O474" s="19"/>
      <c r="P474" s="19" t="s">
        <v>36</v>
      </c>
      <c r="Q474" s="19"/>
      <c r="R474" s="19"/>
      <c r="S474" s="19"/>
      <c r="T474" s="19" t="s">
        <v>450</v>
      </c>
      <c r="U474" s="19"/>
      <c r="V474" s="19"/>
    </row>
    <row r="475" spans="1:22" ht="48" customHeight="1" x14ac:dyDescent="0.25">
      <c r="A475" s="1"/>
      <c r="B475" s="68"/>
      <c r="C475" s="68"/>
      <c r="D475" s="68" t="s">
        <v>24</v>
      </c>
      <c r="E475" s="73"/>
      <c r="F475" s="19">
        <v>73</v>
      </c>
      <c r="G475" s="19"/>
      <c r="H475" s="19"/>
      <c r="I475" s="19">
        <v>57</v>
      </c>
      <c r="J475" s="19"/>
      <c r="K475" s="19">
        <v>9</v>
      </c>
      <c r="L475" s="19"/>
      <c r="M475" s="19">
        <v>2</v>
      </c>
      <c r="N475" s="19"/>
      <c r="O475" s="19"/>
      <c r="P475" s="27">
        <v>5</v>
      </c>
      <c r="Q475" s="19"/>
      <c r="R475" s="19"/>
      <c r="S475" s="19"/>
      <c r="T475" s="19"/>
      <c r="U475" s="19"/>
      <c r="V475" s="19"/>
    </row>
    <row r="476" spans="1:22" ht="15.75" x14ac:dyDescent="0.25">
      <c r="A476" s="1"/>
      <c r="B476" s="68"/>
      <c r="C476" s="68"/>
      <c r="D476" s="19" t="s">
        <v>22</v>
      </c>
      <c r="E476" s="21" t="s">
        <v>23</v>
      </c>
      <c r="F476" s="19" t="s">
        <v>451</v>
      </c>
      <c r="G476" s="19"/>
      <c r="H476" s="19"/>
      <c r="I476" s="19" t="s">
        <v>452</v>
      </c>
      <c r="J476" s="19"/>
      <c r="K476" s="19" t="s">
        <v>453</v>
      </c>
      <c r="L476" s="19"/>
      <c r="M476" s="19" t="s">
        <v>449</v>
      </c>
      <c r="N476" s="19"/>
      <c r="O476" s="19"/>
      <c r="P476" s="27" t="s">
        <v>38</v>
      </c>
      <c r="Q476" s="19"/>
      <c r="R476" s="19"/>
      <c r="S476" s="19"/>
      <c r="T476" s="19"/>
      <c r="U476" s="19"/>
      <c r="V476" s="19"/>
    </row>
    <row r="477" spans="1:22" ht="60" customHeight="1" x14ac:dyDescent="0.25">
      <c r="A477" s="1"/>
      <c r="B477" s="68"/>
      <c r="C477" s="68"/>
      <c r="D477" s="68" t="s">
        <v>25</v>
      </c>
      <c r="E477" s="73"/>
      <c r="F477" s="19">
        <v>36</v>
      </c>
      <c r="G477" s="19"/>
      <c r="H477" s="19"/>
      <c r="I477" s="19">
        <v>30</v>
      </c>
      <c r="J477" s="19"/>
      <c r="K477" s="19">
        <v>4</v>
      </c>
      <c r="L477" s="19"/>
      <c r="M477" s="19">
        <v>2</v>
      </c>
      <c r="N477" s="19"/>
      <c r="O477" s="19"/>
      <c r="P477" s="19">
        <v>0</v>
      </c>
      <c r="Q477" s="19"/>
      <c r="R477" s="19"/>
      <c r="S477" s="19"/>
      <c r="T477" s="19"/>
      <c r="U477" s="19"/>
      <c r="V477" s="19"/>
    </row>
    <row r="478" spans="1:22" ht="15.75" x14ac:dyDescent="0.25">
      <c r="A478" s="1"/>
      <c r="B478" s="68"/>
      <c r="C478" s="68"/>
      <c r="D478" s="19" t="s">
        <v>22</v>
      </c>
      <c r="E478" s="21" t="s">
        <v>23</v>
      </c>
      <c r="F478" s="20" t="s">
        <v>454</v>
      </c>
      <c r="G478" s="20"/>
      <c r="H478" s="20"/>
      <c r="I478" s="20" t="s">
        <v>455</v>
      </c>
      <c r="J478" s="20"/>
      <c r="K478" s="20" t="s">
        <v>456</v>
      </c>
      <c r="L478" s="20"/>
      <c r="M478" s="20" t="s">
        <v>449</v>
      </c>
      <c r="N478" s="20"/>
      <c r="O478" s="20"/>
      <c r="P478" s="53">
        <v>0</v>
      </c>
      <c r="Q478" s="20"/>
      <c r="R478" s="20"/>
      <c r="S478" s="20"/>
      <c r="T478" s="20"/>
      <c r="U478" s="20"/>
      <c r="V478" s="20"/>
    </row>
    <row r="479" spans="1:22" ht="30.95" customHeight="1" x14ac:dyDescent="0.25">
      <c r="A479" s="1"/>
      <c r="B479" s="68">
        <v>84</v>
      </c>
      <c r="C479" s="68" t="s">
        <v>467</v>
      </c>
      <c r="D479" s="68" t="s">
        <v>21</v>
      </c>
      <c r="E479" s="73"/>
      <c r="F479" s="19">
        <v>125</v>
      </c>
      <c r="G479" s="19">
        <v>1</v>
      </c>
      <c r="H479" s="19"/>
      <c r="I479" s="19">
        <v>105</v>
      </c>
      <c r="J479" s="19"/>
      <c r="K479" s="19">
        <v>20</v>
      </c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</row>
    <row r="480" spans="1:22" ht="15.75" x14ac:dyDescent="0.25">
      <c r="A480" s="1"/>
      <c r="B480" s="68"/>
      <c r="C480" s="68"/>
      <c r="D480" s="19" t="s">
        <v>22</v>
      </c>
      <c r="E480" s="21" t="s">
        <v>23</v>
      </c>
      <c r="F480" s="19" t="s">
        <v>458</v>
      </c>
      <c r="G480" s="19" t="s">
        <v>87</v>
      </c>
      <c r="H480" s="19"/>
      <c r="I480" s="19" t="s">
        <v>459</v>
      </c>
      <c r="J480" s="19"/>
      <c r="K480" s="19" t="s">
        <v>460</v>
      </c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</row>
    <row r="481" spans="1:22" ht="48" customHeight="1" x14ac:dyDescent="0.25">
      <c r="A481" s="1"/>
      <c r="B481" s="68"/>
      <c r="C481" s="68"/>
      <c r="D481" s="68" t="s">
        <v>24</v>
      </c>
      <c r="E481" s="73"/>
      <c r="F481" s="19">
        <v>76</v>
      </c>
      <c r="G481" s="19">
        <v>0</v>
      </c>
      <c r="H481" s="19"/>
      <c r="I481" s="19">
        <v>61</v>
      </c>
      <c r="J481" s="19"/>
      <c r="K481" s="19">
        <v>15</v>
      </c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</row>
    <row r="482" spans="1:22" ht="15.75" x14ac:dyDescent="0.25">
      <c r="A482" s="1"/>
      <c r="B482" s="68"/>
      <c r="C482" s="68"/>
      <c r="D482" s="19" t="s">
        <v>22</v>
      </c>
      <c r="E482" s="21" t="s">
        <v>23</v>
      </c>
      <c r="F482" s="19" t="s">
        <v>461</v>
      </c>
      <c r="G482" s="19">
        <v>0</v>
      </c>
      <c r="H482" s="19"/>
      <c r="I482" s="19" t="s">
        <v>462</v>
      </c>
      <c r="J482" s="19"/>
      <c r="K482" s="19" t="s">
        <v>463</v>
      </c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</row>
    <row r="483" spans="1:22" ht="65.25" customHeight="1" x14ac:dyDescent="0.25">
      <c r="A483" s="1"/>
      <c r="B483" s="68"/>
      <c r="C483" s="68"/>
      <c r="D483" s="68" t="s">
        <v>25</v>
      </c>
      <c r="E483" s="73"/>
      <c r="F483" s="19">
        <v>56</v>
      </c>
      <c r="G483" s="19"/>
      <c r="H483" s="19"/>
      <c r="I483" s="19">
        <v>42</v>
      </c>
      <c r="J483" s="19"/>
      <c r="K483" s="19">
        <v>14</v>
      </c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</row>
    <row r="484" spans="1:22" ht="15.75" x14ac:dyDescent="0.25">
      <c r="A484" s="1"/>
      <c r="B484" s="68"/>
      <c r="C484" s="68"/>
      <c r="D484" s="19" t="s">
        <v>22</v>
      </c>
      <c r="E484" s="21" t="s">
        <v>23</v>
      </c>
      <c r="F484" s="20" t="s">
        <v>464</v>
      </c>
      <c r="G484" s="20"/>
      <c r="H484" s="20"/>
      <c r="I484" s="20" t="s">
        <v>465</v>
      </c>
      <c r="J484" s="20"/>
      <c r="K484" s="20" t="s">
        <v>466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</row>
    <row r="485" spans="1:22" ht="30.95" customHeight="1" x14ac:dyDescent="0.25">
      <c r="A485" s="1"/>
      <c r="B485" s="68">
        <v>85</v>
      </c>
      <c r="C485" s="68" t="s">
        <v>470</v>
      </c>
      <c r="D485" s="68" t="s">
        <v>21</v>
      </c>
      <c r="E485" s="68"/>
      <c r="F485" s="19">
        <v>19</v>
      </c>
      <c r="G485" s="19"/>
      <c r="H485" s="19"/>
      <c r="I485" s="19">
        <v>19</v>
      </c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</row>
    <row r="486" spans="1:22" ht="15.75" x14ac:dyDescent="0.25">
      <c r="A486" s="1"/>
      <c r="B486" s="68"/>
      <c r="C486" s="68"/>
      <c r="D486" s="19" t="s">
        <v>22</v>
      </c>
      <c r="E486" s="19" t="s">
        <v>23</v>
      </c>
      <c r="F486" s="19" t="s">
        <v>468</v>
      </c>
      <c r="G486" s="19"/>
      <c r="H486" s="19"/>
      <c r="I486" s="19" t="s">
        <v>468</v>
      </c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</row>
    <row r="487" spans="1:22" ht="48" customHeight="1" x14ac:dyDescent="0.25">
      <c r="A487" s="1"/>
      <c r="B487" s="68"/>
      <c r="C487" s="68"/>
      <c r="D487" s="68" t="s">
        <v>24</v>
      </c>
      <c r="E487" s="68"/>
      <c r="F487" s="19">
        <v>16</v>
      </c>
      <c r="G487" s="19"/>
      <c r="H487" s="19"/>
      <c r="I487" s="19">
        <v>16</v>
      </c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</row>
    <row r="488" spans="1:22" ht="15.75" x14ac:dyDescent="0.25">
      <c r="A488" s="1"/>
      <c r="B488" s="68"/>
      <c r="C488" s="68"/>
      <c r="D488" s="19" t="s">
        <v>22</v>
      </c>
      <c r="E488" s="19" t="s">
        <v>23</v>
      </c>
      <c r="F488" s="19" t="s">
        <v>433</v>
      </c>
      <c r="G488" s="19"/>
      <c r="H488" s="19"/>
      <c r="I488" s="19" t="s">
        <v>433</v>
      </c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</row>
    <row r="489" spans="1:22" ht="60" customHeight="1" x14ac:dyDescent="0.25">
      <c r="A489" s="1"/>
      <c r="B489" s="68"/>
      <c r="C489" s="68"/>
      <c r="D489" s="68" t="s">
        <v>25</v>
      </c>
      <c r="E489" s="68"/>
      <c r="F489" s="19">
        <v>9</v>
      </c>
      <c r="G489" s="19"/>
      <c r="H489" s="19"/>
      <c r="I489" s="19">
        <v>9</v>
      </c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</row>
    <row r="490" spans="1:22" ht="15.75" x14ac:dyDescent="0.25">
      <c r="A490" s="1"/>
      <c r="B490" s="68"/>
      <c r="C490" s="68"/>
      <c r="D490" s="19" t="s">
        <v>22</v>
      </c>
      <c r="E490" s="19" t="s">
        <v>23</v>
      </c>
      <c r="F490" s="19" t="s">
        <v>469</v>
      </c>
      <c r="G490" s="19"/>
      <c r="H490" s="19"/>
      <c r="I490" s="19" t="s">
        <v>469</v>
      </c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</row>
    <row r="491" spans="1:22" ht="30.95" customHeight="1" x14ac:dyDescent="0.25">
      <c r="A491" s="1"/>
      <c r="B491" s="68">
        <v>86</v>
      </c>
      <c r="C491" s="68" t="s">
        <v>474</v>
      </c>
      <c r="D491" s="68" t="s">
        <v>21</v>
      </c>
      <c r="E491" s="68"/>
      <c r="F491" s="19">
        <v>352</v>
      </c>
      <c r="G491" s="19"/>
      <c r="H491" s="19"/>
      <c r="I491" s="19">
        <v>352</v>
      </c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</row>
    <row r="492" spans="1:22" ht="15.75" x14ac:dyDescent="0.25">
      <c r="A492" s="1"/>
      <c r="B492" s="68"/>
      <c r="C492" s="68"/>
      <c r="D492" s="19" t="s">
        <v>22</v>
      </c>
      <c r="E492" s="19" t="s">
        <v>23</v>
      </c>
      <c r="F492" s="19" t="s">
        <v>471</v>
      </c>
      <c r="G492" s="19"/>
      <c r="H492" s="19"/>
      <c r="I492" s="19" t="s">
        <v>471</v>
      </c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</row>
    <row r="493" spans="1:22" ht="48" customHeight="1" x14ac:dyDescent="0.25">
      <c r="A493" s="1"/>
      <c r="B493" s="68"/>
      <c r="C493" s="68"/>
      <c r="D493" s="68" t="s">
        <v>24</v>
      </c>
      <c r="E493" s="68"/>
      <c r="F493" s="19">
        <v>299</v>
      </c>
      <c r="G493" s="19"/>
      <c r="H493" s="19"/>
      <c r="I493" s="19">
        <v>299</v>
      </c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</row>
    <row r="494" spans="1:22" ht="15.75" x14ac:dyDescent="0.25">
      <c r="A494" s="1"/>
      <c r="B494" s="68"/>
      <c r="C494" s="68"/>
      <c r="D494" s="19" t="s">
        <v>22</v>
      </c>
      <c r="E494" s="19" t="s">
        <v>23</v>
      </c>
      <c r="F494" s="19" t="s">
        <v>472</v>
      </c>
      <c r="G494" s="19"/>
      <c r="H494" s="19"/>
      <c r="I494" s="19" t="s">
        <v>472</v>
      </c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</row>
    <row r="495" spans="1:22" ht="60" customHeight="1" x14ac:dyDescent="0.25">
      <c r="A495" s="1"/>
      <c r="B495" s="68"/>
      <c r="C495" s="68"/>
      <c r="D495" s="68" t="s">
        <v>25</v>
      </c>
      <c r="E495" s="68"/>
      <c r="F495" s="19">
        <v>144</v>
      </c>
      <c r="G495" s="19"/>
      <c r="H495" s="19"/>
      <c r="I495" s="19">
        <v>144</v>
      </c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</row>
    <row r="496" spans="1:22" ht="15.75" x14ac:dyDescent="0.25">
      <c r="A496" s="1"/>
      <c r="B496" s="68"/>
      <c r="C496" s="68"/>
      <c r="D496" s="19" t="s">
        <v>22</v>
      </c>
      <c r="E496" s="19" t="s">
        <v>23</v>
      </c>
      <c r="F496" s="20" t="s">
        <v>473</v>
      </c>
      <c r="G496" s="20"/>
      <c r="H496" s="20"/>
      <c r="I496" s="20" t="s">
        <v>473</v>
      </c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</row>
    <row r="497" spans="1:22" ht="30.95" customHeight="1" x14ac:dyDescent="0.25">
      <c r="A497" s="1"/>
      <c r="B497" s="68">
        <v>87</v>
      </c>
      <c r="C497" s="68" t="s">
        <v>487</v>
      </c>
      <c r="D497" s="68" t="s">
        <v>21</v>
      </c>
      <c r="E497" s="73"/>
      <c r="F497" s="19">
        <v>145</v>
      </c>
      <c r="G497" s="19"/>
      <c r="H497" s="19"/>
      <c r="I497" s="19">
        <v>73</v>
      </c>
      <c r="J497" s="19"/>
      <c r="K497" s="19">
        <v>56</v>
      </c>
      <c r="L497" s="19"/>
      <c r="M497" s="27">
        <v>9</v>
      </c>
      <c r="N497" s="19"/>
      <c r="O497" s="19"/>
      <c r="P497" s="19">
        <v>7</v>
      </c>
      <c r="Q497" s="19"/>
      <c r="R497" s="19"/>
      <c r="S497" s="19"/>
      <c r="T497" s="19"/>
      <c r="U497" s="19"/>
      <c r="V497" s="19"/>
    </row>
    <row r="498" spans="1:22" ht="15.75" x14ac:dyDescent="0.25">
      <c r="A498" s="1"/>
      <c r="B498" s="68"/>
      <c r="C498" s="68"/>
      <c r="D498" s="19" t="s">
        <v>22</v>
      </c>
      <c r="E498" s="21" t="s">
        <v>23</v>
      </c>
      <c r="F498" s="19" t="s">
        <v>475</v>
      </c>
      <c r="G498" s="19"/>
      <c r="H498" s="19"/>
      <c r="I498" s="19" t="s">
        <v>476</v>
      </c>
      <c r="J498" s="19"/>
      <c r="K498" s="19" t="s">
        <v>477</v>
      </c>
      <c r="L498" s="19"/>
      <c r="M498" s="27" t="s">
        <v>478</v>
      </c>
      <c r="N498" s="19"/>
      <c r="O498" s="19"/>
      <c r="P498" s="19" t="s">
        <v>479</v>
      </c>
      <c r="Q498" s="19"/>
      <c r="R498" s="19"/>
      <c r="S498" s="19"/>
      <c r="T498" s="19"/>
      <c r="U498" s="19"/>
      <c r="V498" s="19"/>
    </row>
    <row r="499" spans="1:22" ht="48" customHeight="1" x14ac:dyDescent="0.25">
      <c r="A499" s="1"/>
      <c r="B499" s="68"/>
      <c r="C499" s="68"/>
      <c r="D499" s="68" t="s">
        <v>24</v>
      </c>
      <c r="E499" s="73"/>
      <c r="F499" s="19">
        <v>100</v>
      </c>
      <c r="G499" s="19"/>
      <c r="H499" s="19"/>
      <c r="I499" s="19">
        <v>49</v>
      </c>
      <c r="J499" s="19"/>
      <c r="K499" s="27">
        <v>39</v>
      </c>
      <c r="L499" s="19"/>
      <c r="M499" s="27">
        <v>6</v>
      </c>
      <c r="N499" s="19"/>
      <c r="O499" s="19"/>
      <c r="P499" s="19">
        <v>6</v>
      </c>
      <c r="Q499" s="19"/>
      <c r="R499" s="19"/>
      <c r="S499" s="19"/>
      <c r="T499" s="19"/>
      <c r="U499" s="19"/>
      <c r="V499" s="19"/>
    </row>
    <row r="500" spans="1:22" ht="15.75" x14ac:dyDescent="0.25">
      <c r="A500" s="1"/>
      <c r="B500" s="68"/>
      <c r="C500" s="68"/>
      <c r="D500" s="19" t="s">
        <v>22</v>
      </c>
      <c r="E500" s="21" t="s">
        <v>23</v>
      </c>
      <c r="F500" s="19" t="s">
        <v>480</v>
      </c>
      <c r="G500" s="19"/>
      <c r="H500" s="19"/>
      <c r="I500" s="19" t="s">
        <v>481</v>
      </c>
      <c r="J500" s="19"/>
      <c r="K500" s="27" t="s">
        <v>482</v>
      </c>
      <c r="L500" s="19"/>
      <c r="M500" s="27" t="s">
        <v>483</v>
      </c>
      <c r="N500" s="19"/>
      <c r="O500" s="19"/>
      <c r="P500" s="19" t="s">
        <v>75</v>
      </c>
      <c r="Q500" s="19"/>
      <c r="R500" s="19"/>
      <c r="S500" s="19"/>
      <c r="T500" s="19"/>
      <c r="U500" s="19"/>
      <c r="V500" s="19"/>
    </row>
    <row r="501" spans="1:22" ht="60" customHeight="1" x14ac:dyDescent="0.25">
      <c r="A501" s="1"/>
      <c r="B501" s="68"/>
      <c r="C501" s="68"/>
      <c r="D501" s="68" t="s">
        <v>25</v>
      </c>
      <c r="E501" s="73"/>
      <c r="F501" s="19">
        <v>58</v>
      </c>
      <c r="G501" s="19"/>
      <c r="H501" s="19"/>
      <c r="I501" s="19">
        <v>27</v>
      </c>
      <c r="J501" s="19"/>
      <c r="K501" s="19">
        <v>23</v>
      </c>
      <c r="L501" s="19"/>
      <c r="M501" s="27">
        <v>6</v>
      </c>
      <c r="N501" s="19"/>
      <c r="O501" s="19"/>
      <c r="P501" s="19">
        <v>2</v>
      </c>
      <c r="Q501" s="19"/>
      <c r="R501" s="19"/>
      <c r="S501" s="19"/>
      <c r="T501" s="19"/>
      <c r="U501" s="19"/>
      <c r="V501" s="19"/>
    </row>
    <row r="502" spans="1:22" ht="25.5" customHeight="1" x14ac:dyDescent="0.25">
      <c r="A502" s="1"/>
      <c r="B502" s="68"/>
      <c r="C502" s="68"/>
      <c r="D502" s="19" t="s">
        <v>22</v>
      </c>
      <c r="E502" s="21" t="s">
        <v>23</v>
      </c>
      <c r="F502" s="20" t="s">
        <v>484</v>
      </c>
      <c r="G502" s="20"/>
      <c r="H502" s="20"/>
      <c r="I502" s="20" t="s">
        <v>78</v>
      </c>
      <c r="J502" s="20"/>
      <c r="K502" s="20" t="s">
        <v>485</v>
      </c>
      <c r="L502" s="20"/>
      <c r="M502" s="53" t="s">
        <v>486</v>
      </c>
      <c r="N502" s="20"/>
      <c r="O502" s="20"/>
      <c r="P502" s="20" t="s">
        <v>30</v>
      </c>
      <c r="Q502" s="20"/>
      <c r="R502" s="20"/>
      <c r="S502" s="20"/>
      <c r="T502" s="20"/>
      <c r="U502" s="20"/>
      <c r="V502" s="20"/>
    </row>
    <row r="503" spans="1:22" ht="30.95" customHeight="1" x14ac:dyDescent="0.25">
      <c r="A503" s="1"/>
      <c r="B503" s="68">
        <v>88</v>
      </c>
      <c r="C503" s="68" t="s">
        <v>491</v>
      </c>
      <c r="D503" s="68" t="s">
        <v>21</v>
      </c>
      <c r="E503" s="68"/>
      <c r="F503" s="19">
        <v>45</v>
      </c>
      <c r="G503" s="19"/>
      <c r="H503" s="19"/>
      <c r="I503" s="19">
        <v>45</v>
      </c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</row>
    <row r="504" spans="1:22" ht="15.75" x14ac:dyDescent="0.25">
      <c r="A504" s="1"/>
      <c r="B504" s="68"/>
      <c r="C504" s="68"/>
      <c r="D504" s="19" t="s">
        <v>22</v>
      </c>
      <c r="E504" s="19" t="s">
        <v>23</v>
      </c>
      <c r="F504" s="19" t="s">
        <v>488</v>
      </c>
      <c r="G504" s="19"/>
      <c r="H504" s="19"/>
      <c r="I504" s="19" t="s">
        <v>488</v>
      </c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</row>
    <row r="505" spans="1:22" ht="48" customHeight="1" x14ac:dyDescent="0.25">
      <c r="A505" s="1"/>
      <c r="B505" s="68"/>
      <c r="C505" s="68"/>
      <c r="D505" s="68" t="s">
        <v>24</v>
      </c>
      <c r="E505" s="68"/>
      <c r="F505" s="19">
        <v>36</v>
      </c>
      <c r="G505" s="19"/>
      <c r="H505" s="19"/>
      <c r="I505" s="19">
        <v>36</v>
      </c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</row>
    <row r="506" spans="1:22" ht="15.75" x14ac:dyDescent="0.25">
      <c r="A506" s="1"/>
      <c r="B506" s="68"/>
      <c r="C506" s="68"/>
      <c r="D506" s="19" t="s">
        <v>22</v>
      </c>
      <c r="E506" s="19" t="s">
        <v>23</v>
      </c>
      <c r="F506" s="19" t="s">
        <v>489</v>
      </c>
      <c r="G506" s="19"/>
      <c r="H506" s="19"/>
      <c r="I506" s="19" t="s">
        <v>489</v>
      </c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</row>
    <row r="507" spans="1:22" ht="60" customHeight="1" x14ac:dyDescent="0.25">
      <c r="A507" s="1"/>
      <c r="B507" s="68"/>
      <c r="C507" s="68"/>
      <c r="D507" s="68" t="s">
        <v>25</v>
      </c>
      <c r="E507" s="68"/>
      <c r="F507" s="19">
        <v>18</v>
      </c>
      <c r="G507" s="19"/>
      <c r="H507" s="19"/>
      <c r="I507" s="19">
        <v>18</v>
      </c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</row>
    <row r="508" spans="1:22" ht="15.75" x14ac:dyDescent="0.25">
      <c r="A508" s="1"/>
      <c r="B508" s="68"/>
      <c r="C508" s="68"/>
      <c r="D508" s="19" t="s">
        <v>22</v>
      </c>
      <c r="E508" s="19" t="s">
        <v>23</v>
      </c>
      <c r="F508" s="19" t="s">
        <v>490</v>
      </c>
      <c r="G508" s="19"/>
      <c r="H508" s="19"/>
      <c r="I508" s="19" t="s">
        <v>490</v>
      </c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</row>
    <row r="509" spans="1:22" ht="30.95" customHeight="1" x14ac:dyDescent="0.25">
      <c r="A509" s="1"/>
      <c r="B509" s="68">
        <v>89</v>
      </c>
      <c r="C509" s="68" t="s">
        <v>492</v>
      </c>
      <c r="D509" s="68" t="s">
        <v>21</v>
      </c>
      <c r="E509" s="68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13"/>
    </row>
    <row r="510" spans="1:22" ht="15.75" x14ac:dyDescent="0.25">
      <c r="A510" s="1"/>
      <c r="B510" s="68"/>
      <c r="C510" s="68"/>
      <c r="D510" s="19" t="s">
        <v>22</v>
      </c>
      <c r="E510" s="19" t="s">
        <v>23</v>
      </c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2"/>
    </row>
    <row r="511" spans="1:22" ht="48" customHeight="1" x14ac:dyDescent="0.25">
      <c r="A511" s="1"/>
      <c r="B511" s="68"/>
      <c r="C511" s="68"/>
      <c r="D511" s="68" t="s">
        <v>24</v>
      </c>
      <c r="E511" s="68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2"/>
    </row>
    <row r="512" spans="1:22" ht="15.75" x14ac:dyDescent="0.25">
      <c r="A512" s="1"/>
      <c r="B512" s="68"/>
      <c r="C512" s="68"/>
      <c r="D512" s="19" t="s">
        <v>22</v>
      </c>
      <c r="E512" s="19" t="s">
        <v>23</v>
      </c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2"/>
    </row>
    <row r="513" spans="1:22" ht="60" customHeight="1" x14ac:dyDescent="0.25">
      <c r="A513" s="1"/>
      <c r="B513" s="68"/>
      <c r="C513" s="68"/>
      <c r="D513" s="68" t="s">
        <v>25</v>
      </c>
      <c r="E513" s="68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2"/>
    </row>
    <row r="514" spans="1:22" ht="15.75" x14ac:dyDescent="0.25">
      <c r="A514" s="1"/>
      <c r="B514" s="68"/>
      <c r="C514" s="68"/>
      <c r="D514" s="19" t="s">
        <v>22</v>
      </c>
      <c r="E514" s="19" t="s">
        <v>23</v>
      </c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14"/>
    </row>
    <row r="515" spans="1:22" ht="30.95" customHeight="1" x14ac:dyDescent="0.25">
      <c r="A515" s="1"/>
      <c r="B515" s="68">
        <v>90</v>
      </c>
      <c r="C515" s="68" t="s">
        <v>496</v>
      </c>
      <c r="D515" s="68" t="s">
        <v>21</v>
      </c>
      <c r="E515" s="68"/>
      <c r="F515" s="19">
        <v>69</v>
      </c>
      <c r="G515" s="19"/>
      <c r="H515" s="19"/>
      <c r="I515" s="19">
        <v>69</v>
      </c>
      <c r="J515" s="19"/>
      <c r="K515" s="19"/>
      <c r="L515" s="19"/>
      <c r="M515" s="27"/>
      <c r="N515" s="19"/>
      <c r="O515" s="19"/>
      <c r="P515" s="19"/>
      <c r="Q515" s="19"/>
      <c r="R515" s="19"/>
      <c r="S515" s="19"/>
      <c r="T515" s="19"/>
      <c r="U515" s="19"/>
      <c r="V515" s="19"/>
    </row>
    <row r="516" spans="1:22" ht="15.75" x14ac:dyDescent="0.25">
      <c r="A516" s="1"/>
      <c r="B516" s="68"/>
      <c r="C516" s="68"/>
      <c r="D516" s="19" t="s">
        <v>22</v>
      </c>
      <c r="E516" s="19" t="s">
        <v>23</v>
      </c>
      <c r="F516" s="19" t="s">
        <v>493</v>
      </c>
      <c r="G516" s="19"/>
      <c r="H516" s="19"/>
      <c r="I516" s="19" t="s">
        <v>493</v>
      </c>
      <c r="J516" s="19"/>
      <c r="K516" s="19"/>
      <c r="L516" s="19"/>
      <c r="M516" s="27"/>
      <c r="N516" s="19"/>
      <c r="O516" s="19"/>
      <c r="P516" s="19"/>
      <c r="Q516" s="19"/>
      <c r="R516" s="19"/>
      <c r="S516" s="19"/>
      <c r="T516" s="19"/>
      <c r="U516" s="19"/>
      <c r="V516" s="19"/>
    </row>
    <row r="517" spans="1:22" ht="48" customHeight="1" x14ac:dyDescent="0.25">
      <c r="A517" s="1"/>
      <c r="B517" s="68"/>
      <c r="C517" s="68"/>
      <c r="D517" s="68" t="s">
        <v>24</v>
      </c>
      <c r="E517" s="68"/>
      <c r="F517" s="19">
        <v>48</v>
      </c>
      <c r="G517" s="19"/>
      <c r="H517" s="19"/>
      <c r="I517" s="19">
        <v>48</v>
      </c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</row>
    <row r="518" spans="1:22" ht="15.75" x14ac:dyDescent="0.25">
      <c r="A518" s="1"/>
      <c r="B518" s="68"/>
      <c r="C518" s="68"/>
      <c r="D518" s="19" t="s">
        <v>22</v>
      </c>
      <c r="E518" s="19" t="s">
        <v>23</v>
      </c>
      <c r="F518" s="19" t="s">
        <v>494</v>
      </c>
      <c r="G518" s="19"/>
      <c r="H518" s="19"/>
      <c r="I518" s="19" t="s">
        <v>494</v>
      </c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</row>
    <row r="519" spans="1:22" ht="60" customHeight="1" x14ac:dyDescent="0.25">
      <c r="A519" s="1"/>
      <c r="B519" s="68"/>
      <c r="C519" s="68"/>
      <c r="D519" s="68" t="s">
        <v>25</v>
      </c>
      <c r="E519" s="68"/>
      <c r="F519" s="19">
        <v>33</v>
      </c>
      <c r="G519" s="19"/>
      <c r="H519" s="19"/>
      <c r="I519" s="19">
        <v>33</v>
      </c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</row>
    <row r="520" spans="1:22" ht="15.75" x14ac:dyDescent="0.25">
      <c r="A520" s="1"/>
      <c r="B520" s="68"/>
      <c r="C520" s="68"/>
      <c r="D520" s="19" t="s">
        <v>22</v>
      </c>
      <c r="E520" s="19" t="s">
        <v>23</v>
      </c>
      <c r="F520" s="20" t="s">
        <v>495</v>
      </c>
      <c r="G520" s="20"/>
      <c r="H520" s="20"/>
      <c r="I520" s="20" t="s">
        <v>495</v>
      </c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</row>
    <row r="521" spans="1:22" ht="30.95" customHeight="1" x14ac:dyDescent="0.25">
      <c r="A521" s="1"/>
      <c r="B521" s="68">
        <v>91</v>
      </c>
      <c r="C521" s="68" t="s">
        <v>500</v>
      </c>
      <c r="D521" s="68" t="s">
        <v>21</v>
      </c>
      <c r="E521" s="68"/>
      <c r="F521" s="19">
        <v>107</v>
      </c>
      <c r="G521" s="19"/>
      <c r="H521" s="19"/>
      <c r="I521" s="19">
        <v>107</v>
      </c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</row>
    <row r="522" spans="1:22" ht="15.75" x14ac:dyDescent="0.25">
      <c r="A522" s="1"/>
      <c r="B522" s="68"/>
      <c r="C522" s="68"/>
      <c r="D522" s="19" t="s">
        <v>22</v>
      </c>
      <c r="E522" s="19" t="s">
        <v>23</v>
      </c>
      <c r="F522" s="19" t="s">
        <v>497</v>
      </c>
      <c r="G522" s="19"/>
      <c r="H522" s="19"/>
      <c r="I522" s="19" t="s">
        <v>497</v>
      </c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</row>
    <row r="523" spans="1:22" ht="48" customHeight="1" x14ac:dyDescent="0.25">
      <c r="A523" s="1"/>
      <c r="B523" s="68"/>
      <c r="C523" s="68"/>
      <c r="D523" s="68" t="s">
        <v>24</v>
      </c>
      <c r="E523" s="68"/>
      <c r="F523" s="19">
        <v>85</v>
      </c>
      <c r="G523" s="19"/>
      <c r="H523" s="19"/>
      <c r="I523" s="19">
        <v>85</v>
      </c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</row>
    <row r="524" spans="1:22" ht="15.75" x14ac:dyDescent="0.25">
      <c r="A524" s="1"/>
      <c r="B524" s="68"/>
      <c r="C524" s="68"/>
      <c r="D524" s="19" t="s">
        <v>22</v>
      </c>
      <c r="E524" s="19" t="s">
        <v>23</v>
      </c>
      <c r="F524" s="19" t="s">
        <v>498</v>
      </c>
      <c r="G524" s="19"/>
      <c r="H524" s="19"/>
      <c r="I524" s="19" t="s">
        <v>498</v>
      </c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</row>
    <row r="525" spans="1:22" ht="60" customHeight="1" x14ac:dyDescent="0.25">
      <c r="A525" s="1"/>
      <c r="B525" s="68"/>
      <c r="C525" s="68"/>
      <c r="D525" s="68" t="s">
        <v>25</v>
      </c>
      <c r="E525" s="68"/>
      <c r="F525" s="19">
        <v>63</v>
      </c>
      <c r="G525" s="19"/>
      <c r="H525" s="19"/>
      <c r="I525" s="19">
        <v>63</v>
      </c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</row>
    <row r="526" spans="1:22" ht="15.75" x14ac:dyDescent="0.25">
      <c r="A526" s="1"/>
      <c r="B526" s="68"/>
      <c r="C526" s="68"/>
      <c r="D526" s="19" t="s">
        <v>22</v>
      </c>
      <c r="E526" s="19" t="s">
        <v>23</v>
      </c>
      <c r="F526" s="19" t="s">
        <v>499</v>
      </c>
      <c r="G526" s="19"/>
      <c r="H526" s="19"/>
      <c r="I526" s="19" t="s">
        <v>499</v>
      </c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</row>
    <row r="527" spans="1:22" ht="30.95" customHeight="1" x14ac:dyDescent="0.25">
      <c r="A527" s="1"/>
      <c r="B527" s="68">
        <v>92</v>
      </c>
      <c r="C527" s="68" t="s">
        <v>501</v>
      </c>
      <c r="D527" s="68" t="s">
        <v>21</v>
      </c>
      <c r="E527" s="68"/>
      <c r="F527" s="19">
        <v>158</v>
      </c>
      <c r="G527" s="19"/>
      <c r="H527" s="19"/>
      <c r="I527" s="19">
        <v>158</v>
      </c>
      <c r="J527" s="19"/>
      <c r="K527" s="19"/>
      <c r="L527" s="19"/>
      <c r="M527" s="27"/>
      <c r="N527" s="19"/>
      <c r="O527" s="19"/>
      <c r="P527" s="19"/>
      <c r="Q527" s="19"/>
      <c r="R527" s="19"/>
      <c r="S527" s="19"/>
      <c r="T527" s="19"/>
      <c r="U527" s="19"/>
      <c r="V527" s="19"/>
    </row>
    <row r="528" spans="1:22" ht="15.75" x14ac:dyDescent="0.25">
      <c r="A528" s="1"/>
      <c r="B528" s="68"/>
      <c r="C528" s="68"/>
      <c r="D528" s="19" t="s">
        <v>22</v>
      </c>
      <c r="E528" s="19" t="s">
        <v>23</v>
      </c>
      <c r="F528" s="19" t="s">
        <v>502</v>
      </c>
      <c r="G528" s="19"/>
      <c r="H528" s="19"/>
      <c r="I528" s="19" t="s">
        <v>502</v>
      </c>
      <c r="J528" s="19"/>
      <c r="K528" s="19"/>
      <c r="L528" s="19"/>
      <c r="M528" s="27"/>
      <c r="N528" s="19"/>
      <c r="O528" s="19"/>
      <c r="P528" s="19"/>
      <c r="Q528" s="19"/>
      <c r="R528" s="19"/>
      <c r="S528" s="19"/>
      <c r="T528" s="19"/>
      <c r="U528" s="19"/>
      <c r="V528" s="19"/>
    </row>
    <row r="529" spans="1:22" ht="48" customHeight="1" x14ac:dyDescent="0.25">
      <c r="A529" s="1"/>
      <c r="B529" s="68"/>
      <c r="C529" s="68"/>
      <c r="D529" s="68" t="s">
        <v>24</v>
      </c>
      <c r="E529" s="68"/>
      <c r="F529" s="19">
        <v>124</v>
      </c>
      <c r="G529" s="19"/>
      <c r="H529" s="19"/>
      <c r="I529" s="19">
        <v>124</v>
      </c>
      <c r="J529" s="19"/>
      <c r="K529" s="19"/>
      <c r="L529" s="19"/>
      <c r="M529" s="27"/>
      <c r="N529" s="19"/>
      <c r="O529" s="19"/>
      <c r="P529" s="19"/>
      <c r="Q529" s="19"/>
      <c r="R529" s="19"/>
      <c r="S529" s="19"/>
      <c r="T529" s="19"/>
      <c r="U529" s="19"/>
      <c r="V529" s="19"/>
    </row>
    <row r="530" spans="1:22" ht="15.75" x14ac:dyDescent="0.25">
      <c r="A530" s="1"/>
      <c r="B530" s="68"/>
      <c r="C530" s="68"/>
      <c r="D530" s="19" t="s">
        <v>22</v>
      </c>
      <c r="E530" s="19" t="s">
        <v>23</v>
      </c>
      <c r="F530" s="19" t="s">
        <v>503</v>
      </c>
      <c r="G530" s="19"/>
      <c r="H530" s="19"/>
      <c r="I530" s="19" t="s">
        <v>503</v>
      </c>
      <c r="J530" s="19"/>
      <c r="K530" s="19"/>
      <c r="L530" s="19"/>
      <c r="M530" s="27"/>
      <c r="N530" s="19"/>
      <c r="O530" s="19"/>
      <c r="P530" s="19"/>
      <c r="Q530" s="19"/>
      <c r="R530" s="19"/>
      <c r="S530" s="19"/>
      <c r="T530" s="19"/>
      <c r="U530" s="19"/>
      <c r="V530" s="19"/>
    </row>
    <row r="531" spans="1:22" ht="60" customHeight="1" x14ac:dyDescent="0.25">
      <c r="A531" s="1"/>
      <c r="B531" s="68"/>
      <c r="C531" s="68"/>
      <c r="D531" s="68" t="s">
        <v>25</v>
      </c>
      <c r="E531" s="68"/>
      <c r="F531" s="19">
        <v>86</v>
      </c>
      <c r="G531" s="19"/>
      <c r="H531" s="19"/>
      <c r="I531" s="19">
        <v>86</v>
      </c>
      <c r="J531" s="19"/>
      <c r="K531" s="19"/>
      <c r="L531" s="19"/>
      <c r="M531" s="27"/>
      <c r="N531" s="19"/>
      <c r="O531" s="19"/>
      <c r="P531" s="19"/>
      <c r="Q531" s="19"/>
      <c r="R531" s="19"/>
      <c r="S531" s="19"/>
      <c r="T531" s="19"/>
      <c r="U531" s="19"/>
      <c r="V531" s="19"/>
    </row>
    <row r="532" spans="1:22" ht="15.75" x14ac:dyDescent="0.25">
      <c r="A532" s="1"/>
      <c r="B532" s="68"/>
      <c r="C532" s="68"/>
      <c r="D532" s="19" t="s">
        <v>22</v>
      </c>
      <c r="E532" s="19" t="s">
        <v>23</v>
      </c>
      <c r="F532" s="19" t="s">
        <v>504</v>
      </c>
      <c r="G532" s="19"/>
      <c r="H532" s="19"/>
      <c r="I532" s="19" t="s">
        <v>504</v>
      </c>
      <c r="J532" s="19"/>
      <c r="K532" s="19"/>
      <c r="L532" s="19"/>
      <c r="M532" s="27"/>
      <c r="N532" s="19"/>
      <c r="O532" s="19"/>
      <c r="P532" s="19"/>
      <c r="Q532" s="19"/>
      <c r="R532" s="19"/>
      <c r="S532" s="19"/>
      <c r="T532" s="19"/>
      <c r="U532" s="19"/>
      <c r="V532" s="19"/>
    </row>
    <row r="533" spans="1:22" ht="30.95" customHeight="1" x14ac:dyDescent="0.25">
      <c r="A533" s="1"/>
      <c r="B533" s="68">
        <v>93</v>
      </c>
      <c r="C533" s="68" t="s">
        <v>508</v>
      </c>
      <c r="D533" s="68" t="s">
        <v>21</v>
      </c>
      <c r="E533" s="68"/>
      <c r="F533" s="19">
        <v>103</v>
      </c>
      <c r="G533" s="19"/>
      <c r="H533" s="19"/>
      <c r="I533" s="19">
        <v>103</v>
      </c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</row>
    <row r="534" spans="1:22" ht="15.75" x14ac:dyDescent="0.25">
      <c r="A534" s="1"/>
      <c r="B534" s="68"/>
      <c r="C534" s="68"/>
      <c r="D534" s="19" t="s">
        <v>22</v>
      </c>
      <c r="E534" s="19" t="s">
        <v>23</v>
      </c>
      <c r="F534" s="19" t="s">
        <v>505</v>
      </c>
      <c r="G534" s="19"/>
      <c r="H534" s="19"/>
      <c r="I534" s="19" t="s">
        <v>505</v>
      </c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</row>
    <row r="535" spans="1:22" ht="48" customHeight="1" x14ac:dyDescent="0.25">
      <c r="A535" s="1"/>
      <c r="B535" s="68"/>
      <c r="C535" s="68"/>
      <c r="D535" s="68" t="s">
        <v>24</v>
      </c>
      <c r="E535" s="68"/>
      <c r="F535" s="19">
        <v>68</v>
      </c>
      <c r="G535" s="19"/>
      <c r="H535" s="19"/>
      <c r="I535" s="19">
        <v>68</v>
      </c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</row>
    <row r="536" spans="1:22" ht="15.75" x14ac:dyDescent="0.25">
      <c r="A536" s="1"/>
      <c r="B536" s="68"/>
      <c r="C536" s="68"/>
      <c r="D536" s="19" t="s">
        <v>22</v>
      </c>
      <c r="E536" s="19" t="s">
        <v>23</v>
      </c>
      <c r="F536" s="19" t="s">
        <v>506</v>
      </c>
      <c r="G536" s="19"/>
      <c r="H536" s="19"/>
      <c r="I536" s="19" t="s">
        <v>506</v>
      </c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</row>
    <row r="537" spans="1:22" ht="78.75" customHeight="1" x14ac:dyDescent="0.25">
      <c r="A537" s="1"/>
      <c r="B537" s="68"/>
      <c r="C537" s="68"/>
      <c r="D537" s="68" t="s">
        <v>25</v>
      </c>
      <c r="E537" s="68"/>
      <c r="F537" s="19">
        <v>38</v>
      </c>
      <c r="G537" s="19"/>
      <c r="H537" s="19"/>
      <c r="I537" s="19">
        <v>38</v>
      </c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</row>
    <row r="538" spans="1:22" ht="15.75" x14ac:dyDescent="0.25">
      <c r="A538" s="1"/>
      <c r="B538" s="68"/>
      <c r="C538" s="68"/>
      <c r="D538" s="19" t="s">
        <v>22</v>
      </c>
      <c r="E538" s="19" t="s">
        <v>23</v>
      </c>
      <c r="F538" s="20" t="s">
        <v>507</v>
      </c>
      <c r="G538" s="20"/>
      <c r="H538" s="20"/>
      <c r="I538" s="20" t="s">
        <v>507</v>
      </c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</row>
    <row r="539" spans="1:22" ht="30.95" customHeight="1" x14ac:dyDescent="0.25">
      <c r="A539" s="1"/>
      <c r="B539" s="68">
        <v>94</v>
      </c>
      <c r="C539" s="68" t="s">
        <v>527</v>
      </c>
      <c r="D539" s="68" t="s">
        <v>21</v>
      </c>
      <c r="E539" s="73"/>
      <c r="F539" s="19">
        <v>354</v>
      </c>
      <c r="G539" s="19">
        <v>53</v>
      </c>
      <c r="H539" s="19"/>
      <c r="I539" s="19">
        <v>173</v>
      </c>
      <c r="J539" s="19"/>
      <c r="K539" s="19">
        <v>58</v>
      </c>
      <c r="L539" s="19"/>
      <c r="M539" s="19">
        <v>28</v>
      </c>
      <c r="N539" s="19"/>
      <c r="O539" s="19">
        <v>5</v>
      </c>
      <c r="P539" s="19">
        <v>37</v>
      </c>
      <c r="Q539" s="19"/>
      <c r="R539" s="19"/>
      <c r="S539" s="19"/>
      <c r="T539" s="19"/>
      <c r="U539" s="19"/>
      <c r="V539" s="19"/>
    </row>
    <row r="540" spans="1:22" ht="15.75" x14ac:dyDescent="0.25">
      <c r="A540" s="1"/>
      <c r="B540" s="68"/>
      <c r="C540" s="68"/>
      <c r="D540" s="19" t="s">
        <v>22</v>
      </c>
      <c r="E540" s="21" t="s">
        <v>23</v>
      </c>
      <c r="F540" s="19" t="s">
        <v>509</v>
      </c>
      <c r="G540" s="19" t="s">
        <v>510</v>
      </c>
      <c r="H540" s="19"/>
      <c r="I540" s="19" t="s">
        <v>511</v>
      </c>
      <c r="J540" s="19"/>
      <c r="K540" s="19" t="s">
        <v>512</v>
      </c>
      <c r="L540" s="19"/>
      <c r="M540" s="19" t="s">
        <v>513</v>
      </c>
      <c r="N540" s="19"/>
      <c r="O540" s="19" t="s">
        <v>80</v>
      </c>
      <c r="P540" s="19" t="s">
        <v>514</v>
      </c>
      <c r="Q540" s="19"/>
      <c r="R540" s="19"/>
      <c r="S540" s="19"/>
      <c r="T540" s="19"/>
      <c r="U540" s="19"/>
      <c r="V540" s="19"/>
    </row>
    <row r="541" spans="1:22" ht="48" customHeight="1" x14ac:dyDescent="0.25">
      <c r="A541" s="1"/>
      <c r="B541" s="68"/>
      <c r="C541" s="68"/>
      <c r="D541" s="68" t="s">
        <v>24</v>
      </c>
      <c r="E541" s="73"/>
      <c r="F541" s="19">
        <v>273</v>
      </c>
      <c r="G541" s="19">
        <v>46</v>
      </c>
      <c r="H541" s="19"/>
      <c r="I541" s="19">
        <v>128</v>
      </c>
      <c r="J541" s="19"/>
      <c r="K541" s="19">
        <v>33</v>
      </c>
      <c r="L541" s="19"/>
      <c r="M541" s="19">
        <v>26</v>
      </c>
      <c r="N541" s="19"/>
      <c r="O541" s="19">
        <v>4</v>
      </c>
      <c r="P541" s="19">
        <v>36</v>
      </c>
      <c r="Q541" s="19"/>
      <c r="R541" s="19"/>
      <c r="S541" s="19"/>
      <c r="T541" s="19"/>
      <c r="U541" s="19"/>
      <c r="V541" s="19"/>
    </row>
    <row r="542" spans="1:22" ht="15.75" x14ac:dyDescent="0.25">
      <c r="A542" s="1"/>
      <c r="B542" s="68"/>
      <c r="C542" s="68"/>
      <c r="D542" s="19" t="s">
        <v>22</v>
      </c>
      <c r="E542" s="21" t="s">
        <v>23</v>
      </c>
      <c r="F542" s="19" t="s">
        <v>515</v>
      </c>
      <c r="G542" s="19" t="s">
        <v>516</v>
      </c>
      <c r="H542" s="19"/>
      <c r="I542" s="19" t="s">
        <v>517</v>
      </c>
      <c r="J542" s="19"/>
      <c r="K542" s="19" t="s">
        <v>518</v>
      </c>
      <c r="L542" s="19"/>
      <c r="M542" s="19" t="s">
        <v>519</v>
      </c>
      <c r="N542" s="19"/>
      <c r="O542" s="19" t="s">
        <v>520</v>
      </c>
      <c r="P542" s="19" t="s">
        <v>521</v>
      </c>
      <c r="Q542" s="19"/>
      <c r="R542" s="19"/>
      <c r="S542" s="19"/>
      <c r="T542" s="19"/>
      <c r="U542" s="19"/>
      <c r="V542" s="19"/>
    </row>
    <row r="543" spans="1:22" ht="60" customHeight="1" x14ac:dyDescent="0.25">
      <c r="A543" s="1"/>
      <c r="B543" s="68"/>
      <c r="C543" s="68"/>
      <c r="D543" s="68" t="s">
        <v>25</v>
      </c>
      <c r="E543" s="73"/>
      <c r="F543" s="19">
        <v>135</v>
      </c>
      <c r="G543" s="19">
        <v>0</v>
      </c>
      <c r="H543" s="19"/>
      <c r="I543" s="19">
        <v>74</v>
      </c>
      <c r="J543" s="19"/>
      <c r="K543" s="19">
        <v>24</v>
      </c>
      <c r="L543" s="19"/>
      <c r="M543" s="19">
        <v>19</v>
      </c>
      <c r="N543" s="19"/>
      <c r="O543" s="19">
        <v>1</v>
      </c>
      <c r="P543" s="19">
        <v>17</v>
      </c>
      <c r="Q543" s="19"/>
      <c r="R543" s="19"/>
      <c r="S543" s="19"/>
      <c r="T543" s="19"/>
      <c r="U543" s="19"/>
      <c r="V543" s="19"/>
    </row>
    <row r="544" spans="1:22" ht="15.75" x14ac:dyDescent="0.25">
      <c r="A544" s="1"/>
      <c r="B544" s="68"/>
      <c r="C544" s="68"/>
      <c r="D544" s="19" t="s">
        <v>22</v>
      </c>
      <c r="E544" s="21" t="s">
        <v>23</v>
      </c>
      <c r="F544" s="20" t="s">
        <v>522</v>
      </c>
      <c r="G544" s="20">
        <v>0</v>
      </c>
      <c r="H544" s="20"/>
      <c r="I544" s="20" t="s">
        <v>523</v>
      </c>
      <c r="J544" s="20"/>
      <c r="K544" s="20" t="s">
        <v>524</v>
      </c>
      <c r="L544" s="20"/>
      <c r="M544" s="20" t="s">
        <v>525</v>
      </c>
      <c r="N544" s="20"/>
      <c r="O544" s="20" t="s">
        <v>77</v>
      </c>
      <c r="P544" s="20" t="s">
        <v>526</v>
      </c>
      <c r="Q544" s="20"/>
      <c r="R544" s="20"/>
      <c r="S544" s="20"/>
      <c r="T544" s="20"/>
      <c r="U544" s="20"/>
      <c r="V544" s="20"/>
    </row>
    <row r="545" spans="1:22" ht="30.95" customHeight="1" x14ac:dyDescent="0.25">
      <c r="A545" s="1"/>
      <c r="B545" s="68">
        <v>95</v>
      </c>
      <c r="C545" s="68" t="s">
        <v>723</v>
      </c>
      <c r="D545" s="68" t="s">
        <v>21</v>
      </c>
      <c r="E545" s="68"/>
      <c r="F545" s="19">
        <v>30</v>
      </c>
      <c r="G545" s="19"/>
      <c r="H545" s="19"/>
      <c r="I545" s="19">
        <v>30</v>
      </c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</row>
    <row r="546" spans="1:22" ht="15.75" x14ac:dyDescent="0.25">
      <c r="A546" s="1"/>
      <c r="B546" s="68"/>
      <c r="C546" s="68"/>
      <c r="D546" s="19" t="s">
        <v>22</v>
      </c>
      <c r="E546" s="19" t="s">
        <v>23</v>
      </c>
      <c r="F546" s="19" t="s">
        <v>528</v>
      </c>
      <c r="G546" s="19"/>
      <c r="H546" s="19"/>
      <c r="I546" s="19" t="s">
        <v>528</v>
      </c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</row>
    <row r="547" spans="1:22" ht="48" customHeight="1" x14ac:dyDescent="0.25">
      <c r="A547" s="1"/>
      <c r="B547" s="68"/>
      <c r="C547" s="68"/>
      <c r="D547" s="68" t="s">
        <v>24</v>
      </c>
      <c r="E547" s="68"/>
      <c r="F547" s="19">
        <v>16</v>
      </c>
      <c r="G547" s="19"/>
      <c r="H547" s="19"/>
      <c r="I547" s="19">
        <v>16</v>
      </c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</row>
    <row r="548" spans="1:22" ht="15.75" x14ac:dyDescent="0.25">
      <c r="A548" s="1"/>
      <c r="B548" s="68"/>
      <c r="C548" s="68"/>
      <c r="D548" s="19" t="s">
        <v>22</v>
      </c>
      <c r="E548" s="19" t="s">
        <v>23</v>
      </c>
      <c r="F548" s="19" t="s">
        <v>529</v>
      </c>
      <c r="G548" s="19"/>
      <c r="H548" s="19"/>
      <c r="I548" s="19" t="s">
        <v>529</v>
      </c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</row>
    <row r="549" spans="1:22" ht="60" customHeight="1" x14ac:dyDescent="0.25">
      <c r="A549" s="1"/>
      <c r="B549" s="68"/>
      <c r="C549" s="68"/>
      <c r="D549" s="68" t="s">
        <v>25</v>
      </c>
      <c r="E549" s="68"/>
      <c r="F549" s="19">
        <v>7</v>
      </c>
      <c r="G549" s="19"/>
      <c r="H549" s="19"/>
      <c r="I549" s="19">
        <v>7</v>
      </c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</row>
    <row r="550" spans="1:22" ht="15.75" x14ac:dyDescent="0.25">
      <c r="A550" s="1"/>
      <c r="B550" s="68"/>
      <c r="C550" s="68"/>
      <c r="D550" s="19" t="s">
        <v>22</v>
      </c>
      <c r="E550" s="19" t="s">
        <v>23</v>
      </c>
      <c r="F550" s="20" t="s">
        <v>84</v>
      </c>
      <c r="G550" s="20"/>
      <c r="H550" s="20"/>
      <c r="I550" s="20" t="s">
        <v>84</v>
      </c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</row>
    <row r="551" spans="1:22" ht="30.95" customHeight="1" x14ac:dyDescent="0.25">
      <c r="A551" s="1"/>
      <c r="B551" s="68">
        <v>96</v>
      </c>
      <c r="C551" s="68" t="s">
        <v>533</v>
      </c>
      <c r="D551" s="68" t="s">
        <v>21</v>
      </c>
      <c r="E551" s="68"/>
      <c r="F551" s="19">
        <v>31</v>
      </c>
      <c r="G551" s="27"/>
      <c r="H551" s="19"/>
      <c r="I551" s="19">
        <v>31</v>
      </c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</row>
    <row r="552" spans="1:22" ht="15.75" x14ac:dyDescent="0.25">
      <c r="A552" s="1"/>
      <c r="B552" s="68"/>
      <c r="C552" s="68"/>
      <c r="D552" s="19" t="s">
        <v>22</v>
      </c>
      <c r="E552" s="19" t="s">
        <v>23</v>
      </c>
      <c r="F552" s="19" t="s">
        <v>530</v>
      </c>
      <c r="G552" s="27"/>
      <c r="H552" s="19"/>
      <c r="I552" s="19" t="s">
        <v>530</v>
      </c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</row>
    <row r="553" spans="1:22" ht="48" customHeight="1" x14ac:dyDescent="0.25">
      <c r="A553" s="1"/>
      <c r="B553" s="68"/>
      <c r="C553" s="68"/>
      <c r="D553" s="68" t="s">
        <v>24</v>
      </c>
      <c r="E553" s="68"/>
      <c r="F553" s="19">
        <v>21</v>
      </c>
      <c r="G553" s="27"/>
      <c r="H553" s="19"/>
      <c r="I553" s="19">
        <v>21</v>
      </c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</row>
    <row r="554" spans="1:22" ht="15.75" x14ac:dyDescent="0.25">
      <c r="A554" s="1"/>
      <c r="B554" s="68"/>
      <c r="C554" s="68"/>
      <c r="D554" s="19" t="s">
        <v>22</v>
      </c>
      <c r="E554" s="19" t="s">
        <v>23</v>
      </c>
      <c r="F554" s="19" t="s">
        <v>531</v>
      </c>
      <c r="G554" s="27"/>
      <c r="H554" s="19"/>
      <c r="I554" s="19" t="s">
        <v>531</v>
      </c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</row>
    <row r="555" spans="1:22" ht="60" customHeight="1" x14ac:dyDescent="0.25">
      <c r="A555" s="1"/>
      <c r="B555" s="68"/>
      <c r="C555" s="68"/>
      <c r="D555" s="68" t="s">
        <v>25</v>
      </c>
      <c r="E555" s="68"/>
      <c r="F555" s="19">
        <v>14</v>
      </c>
      <c r="G555" s="19"/>
      <c r="H555" s="19"/>
      <c r="I555" s="19">
        <v>14</v>
      </c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</row>
    <row r="556" spans="1:22" ht="15.75" x14ac:dyDescent="0.25">
      <c r="A556" s="1"/>
      <c r="B556" s="68"/>
      <c r="C556" s="68"/>
      <c r="D556" s="19" t="s">
        <v>22</v>
      </c>
      <c r="E556" s="19" t="s">
        <v>23</v>
      </c>
      <c r="F556" s="19" t="s">
        <v>532</v>
      </c>
      <c r="G556" s="19"/>
      <c r="H556" s="19"/>
      <c r="I556" s="19" t="s">
        <v>532</v>
      </c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</row>
    <row r="557" spans="1:22" ht="30.95" customHeight="1" x14ac:dyDescent="0.25">
      <c r="A557" s="1"/>
      <c r="B557" s="68">
        <v>97</v>
      </c>
      <c r="C557" s="68" t="s">
        <v>537</v>
      </c>
      <c r="D557" s="68" t="s">
        <v>21</v>
      </c>
      <c r="E557" s="68"/>
      <c r="F557" s="19">
        <v>72</v>
      </c>
      <c r="G557" s="19"/>
      <c r="H557" s="19"/>
      <c r="I557" s="19">
        <v>72</v>
      </c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</row>
    <row r="558" spans="1:22" ht="15.75" x14ac:dyDescent="0.25">
      <c r="A558" s="1"/>
      <c r="B558" s="68"/>
      <c r="C558" s="68"/>
      <c r="D558" s="19" t="s">
        <v>22</v>
      </c>
      <c r="E558" s="19" t="s">
        <v>23</v>
      </c>
      <c r="F558" s="19" t="s">
        <v>534</v>
      </c>
      <c r="G558" s="19"/>
      <c r="H558" s="19"/>
      <c r="I558" s="19" t="s">
        <v>534</v>
      </c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</row>
    <row r="559" spans="1:22" ht="48" customHeight="1" x14ac:dyDescent="0.25">
      <c r="A559" s="1"/>
      <c r="B559" s="68"/>
      <c r="C559" s="68"/>
      <c r="D559" s="68" t="s">
        <v>24</v>
      </c>
      <c r="E559" s="68"/>
      <c r="F559" s="19">
        <v>41</v>
      </c>
      <c r="G559" s="19"/>
      <c r="H559" s="19"/>
      <c r="I559" s="19">
        <v>41</v>
      </c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</row>
    <row r="560" spans="1:22" ht="15.75" x14ac:dyDescent="0.25">
      <c r="A560" s="1"/>
      <c r="B560" s="68"/>
      <c r="C560" s="68"/>
      <c r="D560" s="19" t="s">
        <v>22</v>
      </c>
      <c r="E560" s="19" t="s">
        <v>23</v>
      </c>
      <c r="F560" s="19" t="s">
        <v>535</v>
      </c>
      <c r="G560" s="19"/>
      <c r="H560" s="19"/>
      <c r="I560" s="19" t="s">
        <v>535</v>
      </c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</row>
    <row r="561" spans="1:22" ht="60" customHeight="1" x14ac:dyDescent="0.25">
      <c r="A561" s="1"/>
      <c r="B561" s="68"/>
      <c r="C561" s="68"/>
      <c r="D561" s="68" t="s">
        <v>25</v>
      </c>
      <c r="E561" s="68"/>
      <c r="F561" s="19">
        <v>20</v>
      </c>
      <c r="G561" s="19"/>
      <c r="H561" s="19"/>
      <c r="I561" s="19">
        <v>20</v>
      </c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</row>
    <row r="562" spans="1:22" ht="15.75" x14ac:dyDescent="0.25">
      <c r="A562" s="1"/>
      <c r="B562" s="68"/>
      <c r="C562" s="68"/>
      <c r="D562" s="19" t="s">
        <v>22</v>
      </c>
      <c r="E562" s="19" t="s">
        <v>23</v>
      </c>
      <c r="F562" s="19" t="s">
        <v>536</v>
      </c>
      <c r="G562" s="19"/>
      <c r="H562" s="19"/>
      <c r="I562" s="19" t="s">
        <v>536</v>
      </c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</row>
    <row r="563" spans="1:22" ht="30.95" customHeight="1" x14ac:dyDescent="0.25">
      <c r="A563" s="1"/>
      <c r="B563" s="68">
        <v>98</v>
      </c>
      <c r="C563" s="68" t="s">
        <v>539</v>
      </c>
      <c r="D563" s="68" t="s">
        <v>21</v>
      </c>
      <c r="E563" s="68"/>
      <c r="F563" s="19">
        <v>45</v>
      </c>
      <c r="G563" s="19"/>
      <c r="H563" s="19"/>
      <c r="I563" s="19">
        <v>45</v>
      </c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</row>
    <row r="564" spans="1:22" ht="15.75" x14ac:dyDescent="0.25">
      <c r="A564" s="1"/>
      <c r="B564" s="68"/>
      <c r="C564" s="68"/>
      <c r="D564" s="19" t="s">
        <v>22</v>
      </c>
      <c r="E564" s="19" t="s">
        <v>23</v>
      </c>
      <c r="F564" s="19" t="s">
        <v>538</v>
      </c>
      <c r="G564" s="19"/>
      <c r="H564" s="19"/>
      <c r="I564" s="19" t="s">
        <v>538</v>
      </c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</row>
    <row r="565" spans="1:22" ht="48" customHeight="1" x14ac:dyDescent="0.25">
      <c r="A565" s="1"/>
      <c r="B565" s="68"/>
      <c r="C565" s="68"/>
      <c r="D565" s="68" t="s">
        <v>24</v>
      </c>
      <c r="E565" s="68"/>
      <c r="F565" s="19">
        <v>37</v>
      </c>
      <c r="G565" s="19"/>
      <c r="H565" s="19"/>
      <c r="I565" s="19">
        <v>37</v>
      </c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</row>
    <row r="566" spans="1:22" ht="15.75" x14ac:dyDescent="0.25">
      <c r="A566" s="1"/>
      <c r="B566" s="68"/>
      <c r="C566" s="68"/>
      <c r="D566" s="19" t="s">
        <v>22</v>
      </c>
      <c r="E566" s="19" t="s">
        <v>23</v>
      </c>
      <c r="F566" s="19" t="s">
        <v>82</v>
      </c>
      <c r="G566" s="19"/>
      <c r="H566" s="19"/>
      <c r="I566" s="19" t="s">
        <v>82</v>
      </c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</row>
    <row r="567" spans="1:22" ht="72" customHeight="1" x14ac:dyDescent="0.25">
      <c r="A567" s="1"/>
      <c r="B567" s="68"/>
      <c r="C567" s="68"/>
      <c r="D567" s="68" t="s">
        <v>25</v>
      </c>
      <c r="E567" s="68"/>
      <c r="F567" s="19">
        <v>14</v>
      </c>
      <c r="G567" s="19"/>
      <c r="H567" s="19"/>
      <c r="I567" s="19">
        <v>14</v>
      </c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</row>
    <row r="568" spans="1:22" ht="15.75" x14ac:dyDescent="0.25">
      <c r="A568" s="1"/>
      <c r="B568" s="68"/>
      <c r="C568" s="68"/>
      <c r="D568" s="19" t="s">
        <v>22</v>
      </c>
      <c r="E568" s="19" t="s">
        <v>23</v>
      </c>
      <c r="F568" s="19" t="s">
        <v>90</v>
      </c>
      <c r="G568" s="19"/>
      <c r="H568" s="19"/>
      <c r="I568" s="19" t="s">
        <v>90</v>
      </c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</row>
    <row r="569" spans="1:22" ht="30.95" customHeight="1" x14ac:dyDescent="0.25">
      <c r="A569" s="1"/>
      <c r="B569" s="68">
        <v>99</v>
      </c>
      <c r="C569" s="68" t="s">
        <v>550</v>
      </c>
      <c r="D569" s="68" t="s">
        <v>21</v>
      </c>
      <c r="E569" s="68"/>
      <c r="F569" s="19">
        <v>195</v>
      </c>
      <c r="G569" s="19">
        <v>2</v>
      </c>
      <c r="H569" s="19"/>
      <c r="I569" s="19">
        <v>189</v>
      </c>
      <c r="J569" s="19"/>
      <c r="K569" s="19">
        <v>4</v>
      </c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</row>
    <row r="570" spans="1:22" ht="15.75" x14ac:dyDescent="0.25">
      <c r="A570" s="1"/>
      <c r="B570" s="68"/>
      <c r="C570" s="68"/>
      <c r="D570" s="19" t="s">
        <v>22</v>
      </c>
      <c r="E570" s="19" t="s">
        <v>23</v>
      </c>
      <c r="F570" s="19" t="s">
        <v>540</v>
      </c>
      <c r="G570" s="19" t="s">
        <v>88</v>
      </c>
      <c r="H570" s="19"/>
      <c r="I570" s="19" t="s">
        <v>541</v>
      </c>
      <c r="J570" s="19"/>
      <c r="K570" s="19" t="s">
        <v>542</v>
      </c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</row>
    <row r="571" spans="1:22" ht="48" customHeight="1" x14ac:dyDescent="0.25">
      <c r="A571" s="1"/>
      <c r="B571" s="68"/>
      <c r="C571" s="68"/>
      <c r="D571" s="68" t="s">
        <v>24</v>
      </c>
      <c r="E571" s="68"/>
      <c r="F571" s="19">
        <v>140</v>
      </c>
      <c r="G571" s="19">
        <v>0</v>
      </c>
      <c r="H571" s="19"/>
      <c r="I571" s="19">
        <v>138</v>
      </c>
      <c r="J571" s="19"/>
      <c r="K571" s="19">
        <v>2</v>
      </c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</row>
    <row r="572" spans="1:22" ht="15.75" x14ac:dyDescent="0.25">
      <c r="A572" s="1"/>
      <c r="B572" s="68"/>
      <c r="C572" s="68"/>
      <c r="D572" s="19" t="s">
        <v>22</v>
      </c>
      <c r="E572" s="19" t="s">
        <v>23</v>
      </c>
      <c r="F572" s="19" t="s">
        <v>543</v>
      </c>
      <c r="G572" s="19">
        <v>0</v>
      </c>
      <c r="H572" s="19"/>
      <c r="I572" s="19" t="s">
        <v>544</v>
      </c>
      <c r="J572" s="19"/>
      <c r="K572" s="19" t="s">
        <v>30</v>
      </c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</row>
    <row r="573" spans="1:22" ht="60" customHeight="1" x14ac:dyDescent="0.25">
      <c r="A573" s="1"/>
      <c r="B573" s="68"/>
      <c r="C573" s="68"/>
      <c r="D573" s="68" t="s">
        <v>25</v>
      </c>
      <c r="E573" s="68"/>
      <c r="F573" s="19">
        <v>72</v>
      </c>
      <c r="G573" s="19"/>
      <c r="H573" s="19"/>
      <c r="I573" s="19">
        <v>70</v>
      </c>
      <c r="J573" s="19"/>
      <c r="K573" s="19">
        <v>2</v>
      </c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</row>
    <row r="574" spans="1:22" ht="15.75" x14ac:dyDescent="0.25">
      <c r="A574" s="1"/>
      <c r="B574" s="68"/>
      <c r="C574" s="68"/>
      <c r="D574" s="19" t="s">
        <v>22</v>
      </c>
      <c r="E574" s="19" t="s">
        <v>23</v>
      </c>
      <c r="F574" s="20" t="s">
        <v>545</v>
      </c>
      <c r="G574" s="20"/>
      <c r="H574" s="20"/>
      <c r="I574" s="20" t="s">
        <v>546</v>
      </c>
      <c r="J574" s="20"/>
      <c r="K574" s="20" t="s">
        <v>88</v>
      </c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</row>
    <row r="575" spans="1:22" ht="30.95" customHeight="1" x14ac:dyDescent="0.25">
      <c r="A575" s="1"/>
      <c r="B575" s="68">
        <v>100</v>
      </c>
      <c r="C575" s="68" t="s">
        <v>724</v>
      </c>
      <c r="D575" s="68" t="s">
        <v>21</v>
      </c>
      <c r="E575" s="73"/>
      <c r="F575" s="19">
        <v>32</v>
      </c>
      <c r="G575" s="19"/>
      <c r="H575" s="19"/>
      <c r="I575" s="19">
        <v>32</v>
      </c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</row>
    <row r="576" spans="1:22" ht="15.75" x14ac:dyDescent="0.25">
      <c r="A576" s="1"/>
      <c r="B576" s="68"/>
      <c r="C576" s="68"/>
      <c r="D576" s="19" t="s">
        <v>22</v>
      </c>
      <c r="E576" s="21" t="s">
        <v>23</v>
      </c>
      <c r="F576" s="19" t="s">
        <v>547</v>
      </c>
      <c r="G576" s="19"/>
      <c r="H576" s="19"/>
      <c r="I576" s="19" t="s">
        <v>547</v>
      </c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</row>
    <row r="577" spans="1:22" ht="48" customHeight="1" x14ac:dyDescent="0.25">
      <c r="A577" s="1"/>
      <c r="B577" s="68"/>
      <c r="C577" s="68"/>
      <c r="D577" s="68" t="s">
        <v>24</v>
      </c>
      <c r="E577" s="73"/>
      <c r="F577" s="19">
        <v>28</v>
      </c>
      <c r="G577" s="19"/>
      <c r="H577" s="19"/>
      <c r="I577" s="19">
        <v>28</v>
      </c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</row>
    <row r="578" spans="1:22" ht="15.75" x14ac:dyDescent="0.25">
      <c r="A578" s="1"/>
      <c r="B578" s="68"/>
      <c r="C578" s="68"/>
      <c r="D578" s="19" t="s">
        <v>22</v>
      </c>
      <c r="E578" s="21" t="s">
        <v>23</v>
      </c>
      <c r="F578" s="19" t="s">
        <v>548</v>
      </c>
      <c r="G578" s="19"/>
      <c r="H578" s="19"/>
      <c r="I578" s="19" t="s">
        <v>548</v>
      </c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</row>
    <row r="579" spans="1:22" ht="60" customHeight="1" x14ac:dyDescent="0.25">
      <c r="A579" s="1"/>
      <c r="B579" s="68"/>
      <c r="C579" s="68"/>
      <c r="D579" s="68" t="s">
        <v>25</v>
      </c>
      <c r="E579" s="73"/>
      <c r="F579" s="19">
        <v>14</v>
      </c>
      <c r="G579" s="19"/>
      <c r="H579" s="19"/>
      <c r="I579" s="19">
        <v>14</v>
      </c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</row>
    <row r="580" spans="1:22" ht="15.75" x14ac:dyDescent="0.25">
      <c r="A580" s="1"/>
      <c r="B580" s="68"/>
      <c r="C580" s="68"/>
      <c r="D580" s="19" t="s">
        <v>22</v>
      </c>
      <c r="E580" s="21" t="s">
        <v>23</v>
      </c>
      <c r="F580" s="19" t="s">
        <v>549</v>
      </c>
      <c r="G580" s="19"/>
      <c r="H580" s="19"/>
      <c r="I580" s="19" t="s">
        <v>549</v>
      </c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</row>
    <row r="581" spans="1:22" ht="30.95" customHeight="1" x14ac:dyDescent="0.25">
      <c r="A581" s="1"/>
      <c r="B581" s="68">
        <v>101</v>
      </c>
      <c r="C581" s="68" t="s">
        <v>566</v>
      </c>
      <c r="D581" s="68" t="s">
        <v>21</v>
      </c>
      <c r="E581" s="68"/>
      <c r="F581" s="55">
        <v>165</v>
      </c>
      <c r="G581" s="55"/>
      <c r="H581" s="55"/>
      <c r="I581" s="55">
        <v>162</v>
      </c>
      <c r="J581" s="55"/>
      <c r="K581" s="55">
        <v>3</v>
      </c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</row>
    <row r="582" spans="1:22" ht="33.75" customHeight="1" x14ac:dyDescent="0.25">
      <c r="A582" s="1"/>
      <c r="B582" s="68"/>
      <c r="C582" s="68"/>
      <c r="D582" s="19" t="s">
        <v>22</v>
      </c>
      <c r="E582" s="19" t="s">
        <v>23</v>
      </c>
      <c r="F582" s="55" t="s">
        <v>561</v>
      </c>
      <c r="G582" s="55"/>
      <c r="H582" s="55"/>
      <c r="I582" s="56" t="s">
        <v>562</v>
      </c>
      <c r="J582" s="55"/>
      <c r="K582" s="56" t="s">
        <v>37</v>
      </c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</row>
    <row r="583" spans="1:22" ht="48" customHeight="1" x14ac:dyDescent="0.25">
      <c r="A583" s="1"/>
      <c r="B583" s="68"/>
      <c r="C583" s="68"/>
      <c r="D583" s="68" t="s">
        <v>24</v>
      </c>
      <c r="E583" s="68"/>
      <c r="F583" s="55">
        <v>100</v>
      </c>
      <c r="G583" s="55"/>
      <c r="H583" s="55"/>
      <c r="I583" s="55">
        <v>100</v>
      </c>
      <c r="J583" s="55"/>
      <c r="K583" s="55">
        <v>2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</row>
    <row r="584" spans="1:22" ht="30.75" customHeight="1" x14ac:dyDescent="0.25">
      <c r="A584" s="1"/>
      <c r="B584" s="68"/>
      <c r="C584" s="68"/>
      <c r="D584" s="19" t="s">
        <v>22</v>
      </c>
      <c r="E584" s="19" t="s">
        <v>23</v>
      </c>
      <c r="F584" s="55" t="s">
        <v>565</v>
      </c>
      <c r="G584" s="55"/>
      <c r="H584" s="55"/>
      <c r="I584" s="55" t="s">
        <v>563</v>
      </c>
      <c r="J584" s="55"/>
      <c r="K584" s="55" t="s">
        <v>30</v>
      </c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</row>
    <row r="585" spans="1:22" ht="63" customHeight="1" x14ac:dyDescent="0.25">
      <c r="A585" s="1"/>
      <c r="B585" s="68"/>
      <c r="C585" s="68"/>
      <c r="D585" s="68" t="s">
        <v>25</v>
      </c>
      <c r="E585" s="68"/>
      <c r="F585" s="55">
        <v>80</v>
      </c>
      <c r="G585" s="55"/>
      <c r="H585" s="55"/>
      <c r="I585" s="55">
        <v>80</v>
      </c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</row>
    <row r="586" spans="1:22" ht="18.75" x14ac:dyDescent="0.25">
      <c r="A586" s="1"/>
      <c r="B586" s="68"/>
      <c r="C586" s="68"/>
      <c r="D586" s="19" t="s">
        <v>22</v>
      </c>
      <c r="E586" s="19" t="s">
        <v>23</v>
      </c>
      <c r="F586" s="55" t="s">
        <v>564</v>
      </c>
      <c r="G586" s="55"/>
      <c r="H586" s="55"/>
      <c r="I586" s="55" t="s">
        <v>564</v>
      </c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</row>
    <row r="587" spans="1:22" ht="33.75" customHeight="1" x14ac:dyDescent="0.3">
      <c r="A587" s="1"/>
      <c r="B587" s="68">
        <v>102</v>
      </c>
      <c r="C587" s="68" t="s">
        <v>567</v>
      </c>
      <c r="D587" s="68" t="s">
        <v>21</v>
      </c>
      <c r="E587" s="68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</row>
    <row r="588" spans="1:22" ht="18.75" x14ac:dyDescent="0.3">
      <c r="A588" s="1"/>
      <c r="B588" s="68"/>
      <c r="C588" s="68"/>
      <c r="D588" s="19" t="s">
        <v>22</v>
      </c>
      <c r="E588" s="19" t="s">
        <v>23</v>
      </c>
      <c r="F588" s="15"/>
      <c r="G588" s="16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</row>
    <row r="589" spans="1:22" ht="48" customHeight="1" x14ac:dyDescent="0.3">
      <c r="A589" s="1"/>
      <c r="B589" s="68"/>
      <c r="C589" s="68"/>
      <c r="D589" s="68" t="s">
        <v>24</v>
      </c>
      <c r="E589" s="68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</row>
    <row r="590" spans="1:22" ht="18.75" x14ac:dyDescent="0.3">
      <c r="A590" s="1"/>
      <c r="B590" s="68"/>
      <c r="C590" s="68"/>
      <c r="D590" s="19" t="s">
        <v>22</v>
      </c>
      <c r="E590" s="19" t="s">
        <v>23</v>
      </c>
      <c r="F590" s="15"/>
      <c r="G590" s="15"/>
      <c r="H590" s="15"/>
      <c r="I590" s="15"/>
      <c r="J590" s="15"/>
      <c r="K590" s="16"/>
      <c r="L590" s="15"/>
      <c r="M590" s="16"/>
      <c r="N590" s="15"/>
      <c r="O590" s="15"/>
      <c r="P590" s="15"/>
      <c r="Q590" s="15"/>
      <c r="R590" s="15"/>
      <c r="S590" s="15"/>
      <c r="T590" s="15"/>
      <c r="U590" s="15"/>
      <c r="V590" s="15"/>
    </row>
    <row r="591" spans="1:22" ht="66.75" customHeight="1" x14ac:dyDescent="0.3">
      <c r="A591" s="1"/>
      <c r="B591" s="68"/>
      <c r="C591" s="68"/>
      <c r="D591" s="68" t="s">
        <v>25</v>
      </c>
      <c r="E591" s="68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</row>
    <row r="592" spans="1:22" ht="18.75" x14ac:dyDescent="0.3">
      <c r="A592" s="1"/>
      <c r="B592" s="68"/>
      <c r="C592" s="68"/>
      <c r="D592" s="19" t="s">
        <v>22</v>
      </c>
      <c r="E592" s="19" t="s">
        <v>23</v>
      </c>
      <c r="F592" s="15"/>
      <c r="G592" s="15"/>
      <c r="H592" s="15"/>
      <c r="I592" s="16"/>
      <c r="J592" s="15"/>
      <c r="K592" s="15"/>
      <c r="L592" s="15"/>
      <c r="M592" s="16"/>
      <c r="N592" s="15"/>
      <c r="O592" s="15"/>
      <c r="P592" s="15"/>
      <c r="Q592" s="15"/>
      <c r="R592" s="15"/>
      <c r="S592" s="15"/>
      <c r="T592" s="15"/>
      <c r="U592" s="15"/>
      <c r="V592" s="15"/>
    </row>
    <row r="593" spans="1:22" ht="30.95" customHeight="1" x14ac:dyDescent="0.25">
      <c r="A593" s="1"/>
      <c r="B593" s="68">
        <v>103</v>
      </c>
      <c r="C593" s="70" t="s">
        <v>725</v>
      </c>
      <c r="D593" s="68" t="s">
        <v>21</v>
      </c>
      <c r="E593" s="68"/>
      <c r="F593" s="57">
        <f>SUM(G593:V593)</f>
        <v>264</v>
      </c>
      <c r="G593" s="57"/>
      <c r="H593" s="57"/>
      <c r="I593" s="57">
        <f>149+97</f>
        <v>246</v>
      </c>
      <c r="J593" s="57"/>
      <c r="K593" s="57">
        <f>3+8</f>
        <v>11</v>
      </c>
      <c r="L593" s="58"/>
      <c r="M593" s="57">
        <v>7</v>
      </c>
      <c r="N593" s="58"/>
      <c r="O593" s="58"/>
      <c r="P593" s="58"/>
      <c r="Q593" s="59"/>
      <c r="R593" s="59"/>
      <c r="S593" s="59"/>
      <c r="T593" s="59"/>
      <c r="U593" s="60"/>
      <c r="V593" s="60"/>
    </row>
    <row r="594" spans="1:22" ht="15.75" x14ac:dyDescent="0.25">
      <c r="A594" s="1"/>
      <c r="B594" s="68"/>
      <c r="C594" s="76"/>
      <c r="D594" s="19" t="s">
        <v>22</v>
      </c>
      <c r="E594" s="19" t="s">
        <v>23</v>
      </c>
      <c r="F594" s="61">
        <f>(I594+K594)/2</f>
        <v>0.64338507021433844</v>
      </c>
      <c r="G594" s="61"/>
      <c r="H594" s="61"/>
      <c r="I594" s="61">
        <f>(92+68)/I593</f>
        <v>0.65040650406504064</v>
      </c>
      <c r="J594" s="62"/>
      <c r="K594" s="61">
        <f>(0+7)/K593</f>
        <v>0.63636363636363635</v>
      </c>
      <c r="L594" s="62"/>
      <c r="M594" s="61">
        <f>(5)/M593</f>
        <v>0.7142857142857143</v>
      </c>
      <c r="N594" s="62"/>
      <c r="O594" s="62"/>
      <c r="P594" s="62"/>
      <c r="Q594" s="62"/>
      <c r="R594" s="62"/>
      <c r="S594" s="62"/>
      <c r="T594" s="62"/>
      <c r="U594" s="62"/>
      <c r="V594" s="62"/>
    </row>
    <row r="595" spans="1:22" ht="48" customHeight="1" x14ac:dyDescent="0.25">
      <c r="A595" s="1"/>
      <c r="B595" s="68"/>
      <c r="C595" s="76"/>
      <c r="D595" s="68" t="s">
        <v>24</v>
      </c>
      <c r="E595" s="68"/>
      <c r="F595" s="57">
        <f>SUM(G595:V595)</f>
        <v>281</v>
      </c>
      <c r="G595" s="57"/>
      <c r="H595" s="57"/>
      <c r="I595" s="57">
        <f>168+89</f>
        <v>257</v>
      </c>
      <c r="J595" s="57"/>
      <c r="K595" s="57">
        <f>2+7</f>
        <v>9</v>
      </c>
      <c r="L595" s="57"/>
      <c r="M595" s="57">
        <f>2+5</f>
        <v>7</v>
      </c>
      <c r="N595" s="57"/>
      <c r="O595" s="57">
        <v>7</v>
      </c>
      <c r="P595" s="57">
        <v>1</v>
      </c>
      <c r="Q595" s="63"/>
      <c r="R595" s="63"/>
      <c r="S595" s="63"/>
      <c r="T595" s="63"/>
      <c r="U595" s="63"/>
      <c r="V595" s="60"/>
    </row>
    <row r="596" spans="1:22" ht="15.75" x14ac:dyDescent="0.25">
      <c r="A596" s="1"/>
      <c r="B596" s="68"/>
      <c r="C596" s="76"/>
      <c r="D596" s="19" t="s">
        <v>22</v>
      </c>
      <c r="E596" s="19" t="s">
        <v>23</v>
      </c>
      <c r="F596" s="61">
        <f>(I596+K596+M596+O596+P596)/5</f>
        <v>0.60185288123031311</v>
      </c>
      <c r="G596" s="61"/>
      <c r="H596" s="61"/>
      <c r="I596" s="61">
        <f>(80+57)/I595</f>
        <v>0.53307392996108949</v>
      </c>
      <c r="J596" s="62"/>
      <c r="K596" s="61">
        <f>(0+3)/K595</f>
        <v>0.33333333333333331</v>
      </c>
      <c r="L596" s="62"/>
      <c r="M596" s="61">
        <f>(0+5)/M595</f>
        <v>0.7142857142857143</v>
      </c>
      <c r="N596" s="62"/>
      <c r="O596" s="61">
        <f>3/O595</f>
        <v>0.42857142857142855</v>
      </c>
      <c r="P596" s="61">
        <f>1/P595</f>
        <v>1</v>
      </c>
      <c r="Q596" s="62"/>
      <c r="R596" s="62"/>
      <c r="S596" s="62"/>
      <c r="T596" s="62"/>
      <c r="U596" s="62"/>
      <c r="V596" s="62"/>
    </row>
    <row r="597" spans="1:22" ht="66.75" customHeight="1" x14ac:dyDescent="0.25">
      <c r="A597" s="1"/>
      <c r="B597" s="68"/>
      <c r="C597" s="76"/>
      <c r="D597" s="68" t="s">
        <v>25</v>
      </c>
      <c r="E597" s="68"/>
      <c r="F597" s="57">
        <f>SUM(G597:V597)</f>
        <v>282</v>
      </c>
      <c r="G597" s="57"/>
      <c r="H597" s="57"/>
      <c r="I597" s="57">
        <f>216+46</f>
        <v>262</v>
      </c>
      <c r="J597" s="57"/>
      <c r="K597" s="57">
        <f>3+2</f>
        <v>5</v>
      </c>
      <c r="L597" s="57"/>
      <c r="M597" s="57">
        <f>5+5</f>
        <v>10</v>
      </c>
      <c r="N597" s="57"/>
      <c r="O597" s="57">
        <v>4</v>
      </c>
      <c r="P597" s="57">
        <v>1</v>
      </c>
      <c r="Q597" s="63"/>
      <c r="R597" s="63"/>
      <c r="S597" s="63"/>
      <c r="T597" s="63"/>
      <c r="U597" s="63"/>
      <c r="V597" s="60"/>
    </row>
    <row r="598" spans="1:22" ht="15.75" x14ac:dyDescent="0.25">
      <c r="A598" s="1"/>
      <c r="B598" s="68"/>
      <c r="C598" s="67"/>
      <c r="D598" s="19" t="s">
        <v>22</v>
      </c>
      <c r="E598" s="19" t="s">
        <v>23</v>
      </c>
      <c r="F598" s="61">
        <f>(I598+K598+M598+O598+P598)/5</f>
        <v>0.53396946564885495</v>
      </c>
      <c r="G598" s="62"/>
      <c r="H598" s="62"/>
      <c r="I598" s="61">
        <f>(64+46)/I597</f>
        <v>0.41984732824427479</v>
      </c>
      <c r="J598" s="62"/>
      <c r="K598" s="61">
        <f>(0+0)/K597</f>
        <v>0</v>
      </c>
      <c r="L598" s="62"/>
      <c r="M598" s="61">
        <f>(1+4)/M597</f>
        <v>0.5</v>
      </c>
      <c r="N598" s="62"/>
      <c r="O598" s="61">
        <f>3/O597</f>
        <v>0.75</v>
      </c>
      <c r="P598" s="61">
        <f>1/P597</f>
        <v>1</v>
      </c>
      <c r="Q598" s="62"/>
      <c r="R598" s="62"/>
      <c r="S598" s="62"/>
      <c r="T598" s="62"/>
      <c r="U598" s="62"/>
      <c r="V598" s="62"/>
    </row>
    <row r="599" spans="1:22" ht="37.5" customHeight="1" x14ac:dyDescent="0.25">
      <c r="A599" s="1"/>
      <c r="B599" s="68">
        <v>104</v>
      </c>
      <c r="C599" s="70" t="s">
        <v>726</v>
      </c>
      <c r="D599" s="68" t="s">
        <v>21</v>
      </c>
      <c r="E599" s="68"/>
      <c r="F599" s="57">
        <f>SUM(G599:V599)</f>
        <v>316</v>
      </c>
      <c r="G599" s="57">
        <f>8</f>
        <v>8</v>
      </c>
      <c r="H599" s="57">
        <f>1</f>
        <v>1</v>
      </c>
      <c r="I599" s="57">
        <f>130+146</f>
        <v>276</v>
      </c>
      <c r="J599" s="57"/>
      <c r="K599" s="57">
        <f>13+8</f>
        <v>21</v>
      </c>
      <c r="L599" s="57"/>
      <c r="M599" s="57">
        <f>8+2</f>
        <v>10</v>
      </c>
      <c r="N599" s="57"/>
      <c r="O599" s="57"/>
      <c r="P599" s="57"/>
      <c r="Q599" s="63"/>
      <c r="R599" s="63"/>
      <c r="S599" s="63"/>
      <c r="T599" s="63"/>
      <c r="U599" s="63"/>
      <c r="V599" s="60"/>
    </row>
    <row r="600" spans="1:22" ht="19.5" customHeight="1" x14ac:dyDescent="0.25">
      <c r="A600" s="1"/>
      <c r="B600" s="68"/>
      <c r="C600" s="76"/>
      <c r="D600" s="19" t="s">
        <v>22</v>
      </c>
      <c r="E600" s="19" t="s">
        <v>23</v>
      </c>
      <c r="F600" s="61">
        <f>(I600+K600+M600)/3</f>
        <v>0.88781918564527251</v>
      </c>
      <c r="G600" s="61">
        <f>(6)/G599</f>
        <v>0.75</v>
      </c>
      <c r="H600" s="61">
        <f>(1)/H599</f>
        <v>1</v>
      </c>
      <c r="I600" s="61">
        <f>(106+131)/I599</f>
        <v>0.85869565217391308</v>
      </c>
      <c r="J600" s="62"/>
      <c r="K600" s="61">
        <f>(12+7)/K599</f>
        <v>0.90476190476190477</v>
      </c>
      <c r="L600" s="62"/>
      <c r="M600" s="61">
        <f>(7+2)/M599</f>
        <v>0.9</v>
      </c>
      <c r="N600" s="62"/>
      <c r="O600" s="62"/>
      <c r="P600" s="62"/>
      <c r="Q600" s="62"/>
      <c r="R600" s="62"/>
      <c r="S600" s="62"/>
      <c r="T600" s="62"/>
      <c r="U600" s="62"/>
      <c r="V600" s="62"/>
    </row>
    <row r="601" spans="1:22" ht="75.75" customHeight="1" x14ac:dyDescent="0.25">
      <c r="A601" s="1"/>
      <c r="B601" s="68"/>
      <c r="C601" s="76"/>
      <c r="D601" s="68" t="s">
        <v>24</v>
      </c>
      <c r="E601" s="68"/>
      <c r="F601" s="57">
        <f>SUM(G601:V601)</f>
        <v>334</v>
      </c>
      <c r="G601" s="57">
        <f>7</f>
        <v>7</v>
      </c>
      <c r="H601" s="57">
        <f>1</f>
        <v>1</v>
      </c>
      <c r="I601" s="57">
        <f>131+157</f>
        <v>288</v>
      </c>
      <c r="J601" s="57"/>
      <c r="K601" s="57">
        <f>14+9</f>
        <v>23</v>
      </c>
      <c r="L601" s="57"/>
      <c r="M601" s="57">
        <f>9+3</f>
        <v>12</v>
      </c>
      <c r="N601" s="57"/>
      <c r="O601" s="57"/>
      <c r="P601" s="57">
        <v>3</v>
      </c>
      <c r="Q601" s="63"/>
      <c r="R601" s="63"/>
      <c r="S601" s="63"/>
      <c r="T601" s="63"/>
      <c r="U601" s="63"/>
      <c r="V601" s="60"/>
    </row>
    <row r="602" spans="1:22" ht="15.75" x14ac:dyDescent="0.25">
      <c r="A602" s="1"/>
      <c r="B602" s="68"/>
      <c r="C602" s="76"/>
      <c r="D602" s="19" t="s">
        <v>22</v>
      </c>
      <c r="E602" s="19" t="s">
        <v>23</v>
      </c>
      <c r="F602" s="61">
        <f>(I602+K602+M602+P602)/4</f>
        <v>0.66342089371980673</v>
      </c>
      <c r="G602" s="61">
        <f>(7)/G601</f>
        <v>1</v>
      </c>
      <c r="H602" s="61">
        <f>(1)/H601</f>
        <v>1</v>
      </c>
      <c r="I602" s="61">
        <f>(101+129)/I601</f>
        <v>0.79861111111111116</v>
      </c>
      <c r="J602" s="62"/>
      <c r="K602" s="61">
        <f>(9+3)/K601</f>
        <v>0.52173913043478259</v>
      </c>
      <c r="L602" s="62"/>
      <c r="M602" s="61">
        <f>(6+2)/M601</f>
        <v>0.66666666666666663</v>
      </c>
      <c r="N602" s="62"/>
      <c r="O602" s="61"/>
      <c r="P602" s="61">
        <f>2/P601</f>
        <v>0.66666666666666663</v>
      </c>
      <c r="Q602" s="64"/>
      <c r="R602" s="64"/>
      <c r="S602" s="64"/>
      <c r="T602" s="64"/>
      <c r="U602" s="64"/>
      <c r="V602" s="64"/>
    </row>
    <row r="603" spans="1:22" ht="67.5" customHeight="1" x14ac:dyDescent="0.25">
      <c r="A603" s="1"/>
      <c r="B603" s="68"/>
      <c r="C603" s="76"/>
      <c r="D603" s="68" t="s">
        <v>25</v>
      </c>
      <c r="E603" s="68"/>
      <c r="F603" s="57">
        <f>SUM(G603:V603)</f>
        <v>381</v>
      </c>
      <c r="G603" s="57"/>
      <c r="H603" s="57"/>
      <c r="I603" s="57">
        <f>207+138</f>
        <v>345</v>
      </c>
      <c r="J603" s="57"/>
      <c r="K603" s="57">
        <f>13+7</f>
        <v>20</v>
      </c>
      <c r="L603" s="57"/>
      <c r="M603" s="57">
        <f>10+3</f>
        <v>13</v>
      </c>
      <c r="N603" s="57"/>
      <c r="O603" s="57"/>
      <c r="P603" s="57">
        <v>3</v>
      </c>
      <c r="Q603" s="63"/>
      <c r="R603" s="63"/>
      <c r="S603" s="63"/>
      <c r="T603" s="63"/>
      <c r="U603" s="63"/>
      <c r="V603" s="60"/>
    </row>
    <row r="604" spans="1:22" ht="15.75" x14ac:dyDescent="0.25">
      <c r="A604" s="1"/>
      <c r="B604" s="68"/>
      <c r="C604" s="67"/>
      <c r="D604" s="19" t="s">
        <v>22</v>
      </c>
      <c r="E604" s="19" t="s">
        <v>23</v>
      </c>
      <c r="F604" s="61">
        <f>(I604+K604+M604+P604)/4</f>
        <v>0.57555741360089185</v>
      </c>
      <c r="G604" s="62"/>
      <c r="H604" s="62"/>
      <c r="I604" s="61">
        <f>(75+85)/I603</f>
        <v>0.46376811594202899</v>
      </c>
      <c r="J604" s="62"/>
      <c r="K604" s="61">
        <f>(3+3)/K603</f>
        <v>0.3</v>
      </c>
      <c r="L604" s="62"/>
      <c r="M604" s="61">
        <f>(5+2)/M603</f>
        <v>0.53846153846153844</v>
      </c>
      <c r="N604" s="62"/>
      <c r="O604" s="61"/>
      <c r="P604" s="61">
        <f>3/P603</f>
        <v>1</v>
      </c>
      <c r="Q604" s="62"/>
      <c r="R604" s="62"/>
      <c r="S604" s="62"/>
      <c r="T604" s="62"/>
      <c r="U604" s="62"/>
      <c r="V604" s="62"/>
    </row>
    <row r="605" spans="1:22" ht="36" customHeight="1" x14ac:dyDescent="0.25">
      <c r="A605" s="1"/>
      <c r="B605" s="68">
        <v>105</v>
      </c>
      <c r="C605" s="70" t="s">
        <v>607</v>
      </c>
      <c r="D605" s="68" t="s">
        <v>21</v>
      </c>
      <c r="E605" s="68"/>
      <c r="F605" s="57">
        <f>SUM(G605:V605)</f>
        <v>74</v>
      </c>
      <c r="G605" s="57"/>
      <c r="H605" s="57"/>
      <c r="I605" s="57">
        <f>42+32</f>
        <v>74</v>
      </c>
      <c r="J605" s="57"/>
      <c r="K605" s="57"/>
      <c r="L605" s="58"/>
      <c r="M605" s="58"/>
      <c r="N605" s="58"/>
      <c r="O605" s="58"/>
      <c r="P605" s="58"/>
      <c r="Q605" s="59"/>
      <c r="R605" s="59"/>
      <c r="S605" s="59"/>
      <c r="T605" s="59"/>
      <c r="U605" s="60"/>
      <c r="V605" s="60"/>
    </row>
    <row r="606" spans="1:22" ht="15.75" x14ac:dyDescent="0.25">
      <c r="A606" s="1"/>
      <c r="B606" s="68"/>
      <c r="C606" s="74"/>
      <c r="D606" s="19" t="s">
        <v>22</v>
      </c>
      <c r="E606" s="19" t="s">
        <v>23</v>
      </c>
      <c r="F606" s="61">
        <f>I606</f>
        <v>0.85135135135135132</v>
      </c>
      <c r="G606" s="62"/>
      <c r="H606" s="62"/>
      <c r="I606" s="61">
        <f>(36+27)/I605</f>
        <v>0.85135135135135132</v>
      </c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</row>
    <row r="607" spans="1:22" ht="63" customHeight="1" x14ac:dyDescent="0.25">
      <c r="A607" s="1"/>
      <c r="B607" s="68"/>
      <c r="C607" s="74"/>
      <c r="D607" s="68" t="s">
        <v>24</v>
      </c>
      <c r="E607" s="68"/>
      <c r="F607" s="57">
        <f>SUM(G607:V607)</f>
        <v>81</v>
      </c>
      <c r="G607" s="57"/>
      <c r="H607" s="57"/>
      <c r="I607" s="57">
        <f>48+33</f>
        <v>81</v>
      </c>
      <c r="J607" s="57"/>
      <c r="K607" s="57"/>
      <c r="L607" s="65"/>
      <c r="M607" s="65"/>
      <c r="N607" s="65"/>
      <c r="O607" s="65"/>
      <c r="P607" s="65"/>
      <c r="Q607" s="60"/>
      <c r="R607" s="60"/>
      <c r="S607" s="60"/>
      <c r="T607" s="60"/>
      <c r="U607" s="60"/>
      <c r="V607" s="60"/>
    </row>
    <row r="608" spans="1:22" ht="15.75" x14ac:dyDescent="0.25">
      <c r="A608" s="1"/>
      <c r="B608" s="68"/>
      <c r="C608" s="74"/>
      <c r="D608" s="19" t="s">
        <v>22</v>
      </c>
      <c r="E608" s="19" t="s">
        <v>23</v>
      </c>
      <c r="F608" s="61">
        <f>I608</f>
        <v>0.66666666666666663</v>
      </c>
      <c r="G608" s="62"/>
      <c r="H608" s="62"/>
      <c r="I608" s="61">
        <f>(30+24)/I607</f>
        <v>0.66666666666666663</v>
      </c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</row>
    <row r="609" spans="1:22" ht="68.25" customHeight="1" x14ac:dyDescent="0.25">
      <c r="A609" s="1"/>
      <c r="B609" s="68"/>
      <c r="C609" s="74"/>
      <c r="D609" s="68" t="s">
        <v>25</v>
      </c>
      <c r="E609" s="68"/>
      <c r="F609" s="57">
        <f>SUM(G609:V609)</f>
        <v>109</v>
      </c>
      <c r="G609" s="57"/>
      <c r="H609" s="57"/>
      <c r="I609" s="57">
        <f>73+36</f>
        <v>109</v>
      </c>
      <c r="J609" s="57"/>
      <c r="K609" s="57"/>
      <c r="L609" s="65"/>
      <c r="M609" s="65"/>
      <c r="N609" s="65"/>
      <c r="O609" s="65"/>
      <c r="P609" s="65"/>
      <c r="Q609" s="60"/>
      <c r="R609" s="60"/>
      <c r="S609" s="60"/>
      <c r="T609" s="60"/>
      <c r="U609" s="60"/>
      <c r="V609" s="60"/>
    </row>
    <row r="610" spans="1:22" ht="15.75" x14ac:dyDescent="0.25">
      <c r="A610" s="1"/>
      <c r="B610" s="68"/>
      <c r="C610" s="75"/>
      <c r="D610" s="19" t="s">
        <v>22</v>
      </c>
      <c r="E610" s="19" t="s">
        <v>23</v>
      </c>
      <c r="F610" s="61">
        <f>I610</f>
        <v>0.3577981651376147</v>
      </c>
      <c r="G610" s="62"/>
      <c r="H610" s="62"/>
      <c r="I610" s="61">
        <f>(23+16)/I609</f>
        <v>0.3577981651376147</v>
      </c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</row>
    <row r="611" spans="1:22" ht="39.75" customHeight="1" x14ac:dyDescent="0.25">
      <c r="A611" s="1"/>
      <c r="B611" s="68">
        <v>106</v>
      </c>
      <c r="C611" s="68" t="s">
        <v>727</v>
      </c>
      <c r="D611" s="68" t="s">
        <v>21</v>
      </c>
      <c r="E611" s="68"/>
      <c r="F611" s="19">
        <v>58</v>
      </c>
      <c r="G611" s="19"/>
      <c r="H611" s="19"/>
      <c r="I611" s="19">
        <v>58</v>
      </c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</row>
    <row r="612" spans="1:22" ht="15.75" x14ac:dyDescent="0.25">
      <c r="A612" s="1"/>
      <c r="B612" s="68"/>
      <c r="C612" s="68"/>
      <c r="D612" s="19" t="s">
        <v>22</v>
      </c>
      <c r="E612" s="19" t="s">
        <v>23</v>
      </c>
      <c r="F612" s="19" t="s">
        <v>612</v>
      </c>
      <c r="G612" s="19"/>
      <c r="H612" s="19"/>
      <c r="I612" s="19" t="s">
        <v>612</v>
      </c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</row>
    <row r="613" spans="1:22" ht="69" customHeight="1" x14ac:dyDescent="0.25">
      <c r="A613" s="1"/>
      <c r="B613" s="68"/>
      <c r="C613" s="68"/>
      <c r="D613" s="68" t="s">
        <v>24</v>
      </c>
      <c r="E613" s="68"/>
      <c r="F613" s="19">
        <v>63</v>
      </c>
      <c r="G613" s="19"/>
      <c r="H613" s="19"/>
      <c r="I613" s="19">
        <v>63</v>
      </c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</row>
    <row r="614" spans="1:22" ht="15.75" x14ac:dyDescent="0.25">
      <c r="A614" s="1"/>
      <c r="B614" s="68"/>
      <c r="C614" s="68"/>
      <c r="D614" s="19" t="s">
        <v>22</v>
      </c>
      <c r="E614" s="19" t="s">
        <v>23</v>
      </c>
      <c r="F614" s="19" t="s">
        <v>613</v>
      </c>
      <c r="G614" s="19"/>
      <c r="H614" s="19"/>
      <c r="I614" s="19" t="s">
        <v>613</v>
      </c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</row>
    <row r="615" spans="1:22" ht="69" customHeight="1" x14ac:dyDescent="0.25">
      <c r="A615" s="1"/>
      <c r="B615" s="68"/>
      <c r="C615" s="68"/>
      <c r="D615" s="68" t="s">
        <v>25</v>
      </c>
      <c r="E615" s="68"/>
      <c r="F615" s="19">
        <v>120</v>
      </c>
      <c r="G615" s="19"/>
      <c r="H615" s="19"/>
      <c r="I615" s="19">
        <v>120</v>
      </c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</row>
    <row r="616" spans="1:22" ht="15.75" x14ac:dyDescent="0.25">
      <c r="A616" s="1"/>
      <c r="B616" s="68"/>
      <c r="C616" s="68"/>
      <c r="D616" s="19" t="s">
        <v>22</v>
      </c>
      <c r="E616" s="19" t="s">
        <v>23</v>
      </c>
      <c r="F616" s="19" t="s">
        <v>614</v>
      </c>
      <c r="G616" s="19"/>
      <c r="H616" s="19"/>
      <c r="I616" s="19" t="s">
        <v>614</v>
      </c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</row>
    <row r="617" spans="1:22" ht="34.5" customHeight="1" x14ac:dyDescent="0.25">
      <c r="A617" s="1"/>
      <c r="B617" s="68">
        <v>107</v>
      </c>
      <c r="C617" s="68" t="s">
        <v>137</v>
      </c>
      <c r="D617" s="68" t="s">
        <v>21</v>
      </c>
      <c r="E617" s="68"/>
      <c r="F617" s="27">
        <v>14</v>
      </c>
      <c r="G617" s="27"/>
      <c r="H617" s="27"/>
      <c r="I617" s="27">
        <v>14</v>
      </c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</row>
    <row r="618" spans="1:22" ht="15.75" x14ac:dyDescent="0.25">
      <c r="A618" s="1"/>
      <c r="B618" s="68"/>
      <c r="C618" s="68"/>
      <c r="D618" s="19" t="s">
        <v>22</v>
      </c>
      <c r="E618" s="19" t="s">
        <v>23</v>
      </c>
      <c r="F618" s="27" t="s">
        <v>135</v>
      </c>
      <c r="G618" s="27"/>
      <c r="H618" s="27"/>
      <c r="I618" s="27" t="s">
        <v>135</v>
      </c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</row>
    <row r="619" spans="1:22" ht="63" customHeight="1" x14ac:dyDescent="0.25">
      <c r="A619" s="1"/>
      <c r="B619" s="68"/>
      <c r="C619" s="68"/>
      <c r="D619" s="68" t="s">
        <v>24</v>
      </c>
      <c r="E619" s="68"/>
      <c r="F619" s="27">
        <v>9</v>
      </c>
      <c r="G619" s="27"/>
      <c r="H619" s="27"/>
      <c r="I619" s="27">
        <v>9</v>
      </c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</row>
    <row r="620" spans="1:22" ht="15.75" x14ac:dyDescent="0.25">
      <c r="A620" s="1"/>
      <c r="B620" s="68"/>
      <c r="C620" s="68"/>
      <c r="D620" s="19" t="s">
        <v>22</v>
      </c>
      <c r="E620" s="19" t="s">
        <v>23</v>
      </c>
      <c r="F620" s="27" t="s">
        <v>53</v>
      </c>
      <c r="G620" s="27"/>
      <c r="H620" s="27"/>
      <c r="I620" s="27" t="s">
        <v>53</v>
      </c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</row>
    <row r="621" spans="1:22" ht="67.5" customHeight="1" x14ac:dyDescent="0.25">
      <c r="A621" s="1"/>
      <c r="B621" s="68"/>
      <c r="C621" s="68"/>
      <c r="D621" s="68" t="s">
        <v>25</v>
      </c>
      <c r="E621" s="68"/>
      <c r="F621" s="27">
        <v>17</v>
      </c>
      <c r="G621" s="27"/>
      <c r="H621" s="27"/>
      <c r="I621" s="27">
        <v>17</v>
      </c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</row>
    <row r="622" spans="1:22" ht="15.75" x14ac:dyDescent="0.25">
      <c r="A622" s="1"/>
      <c r="B622" s="68"/>
      <c r="C622" s="68"/>
      <c r="D622" s="19" t="s">
        <v>22</v>
      </c>
      <c r="E622" s="19" t="s">
        <v>23</v>
      </c>
      <c r="F622" s="27" t="s">
        <v>136</v>
      </c>
      <c r="G622" s="27"/>
      <c r="H622" s="27"/>
      <c r="I622" s="27" t="s">
        <v>136</v>
      </c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</row>
    <row r="623" spans="1:22" ht="42" customHeight="1" x14ac:dyDescent="0.25">
      <c r="A623" s="1"/>
      <c r="B623" s="68">
        <v>108</v>
      </c>
      <c r="C623" s="72" t="s">
        <v>728</v>
      </c>
      <c r="D623" s="72" t="s">
        <v>21</v>
      </c>
      <c r="E623" s="72"/>
      <c r="F623" s="26">
        <v>29</v>
      </c>
      <c r="G623" s="26"/>
      <c r="H623" s="26"/>
      <c r="I623" s="26">
        <v>29</v>
      </c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</row>
    <row r="624" spans="1:22" ht="15.75" x14ac:dyDescent="0.25">
      <c r="A624" s="1"/>
      <c r="B624" s="68"/>
      <c r="C624" s="72"/>
      <c r="D624" s="26" t="s">
        <v>22</v>
      </c>
      <c r="E624" s="26" t="s">
        <v>23</v>
      </c>
      <c r="F624" s="51" t="s">
        <v>296</v>
      </c>
      <c r="G624" s="26"/>
      <c r="H624" s="26"/>
      <c r="I624" s="51" t="s">
        <v>296</v>
      </c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</row>
    <row r="625" spans="1:22" ht="71.25" customHeight="1" x14ac:dyDescent="0.25">
      <c r="A625" s="1"/>
      <c r="B625" s="68"/>
      <c r="C625" s="72"/>
      <c r="D625" s="72" t="s">
        <v>24</v>
      </c>
      <c r="E625" s="72"/>
      <c r="F625" s="26">
        <v>20</v>
      </c>
      <c r="G625" s="26"/>
      <c r="H625" s="26"/>
      <c r="I625" s="26">
        <v>20</v>
      </c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</row>
    <row r="626" spans="1:22" ht="15.75" x14ac:dyDescent="0.25">
      <c r="A626" s="1"/>
      <c r="B626" s="68"/>
      <c r="C626" s="72"/>
      <c r="D626" s="26" t="s">
        <v>22</v>
      </c>
      <c r="E626" s="26" t="s">
        <v>23</v>
      </c>
      <c r="F626" s="51">
        <v>0.3</v>
      </c>
      <c r="G626" s="26"/>
      <c r="H626" s="26"/>
      <c r="I626" s="51">
        <v>0.3</v>
      </c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</row>
    <row r="627" spans="1:22" ht="75" customHeight="1" x14ac:dyDescent="0.25">
      <c r="A627" s="1"/>
      <c r="B627" s="68"/>
      <c r="C627" s="72"/>
      <c r="D627" s="72" t="s">
        <v>25</v>
      </c>
      <c r="E627" s="72"/>
      <c r="F627" s="26">
        <v>7</v>
      </c>
      <c r="G627" s="26"/>
      <c r="H627" s="26"/>
      <c r="I627" s="26">
        <v>7</v>
      </c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</row>
    <row r="628" spans="1:22" ht="15.75" x14ac:dyDescent="0.25">
      <c r="A628" s="1"/>
      <c r="B628" s="68"/>
      <c r="C628" s="72"/>
      <c r="D628" s="26" t="s">
        <v>22</v>
      </c>
      <c r="E628" s="26" t="s">
        <v>23</v>
      </c>
      <c r="F628" s="51">
        <v>0.14000000000000001</v>
      </c>
      <c r="G628" s="26"/>
      <c r="H628" s="26"/>
      <c r="I628" s="51">
        <v>0.14000000000000001</v>
      </c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</row>
    <row r="629" spans="1:22" ht="41.25" customHeight="1" x14ac:dyDescent="0.25">
      <c r="A629" s="1"/>
      <c r="B629" s="68">
        <v>109</v>
      </c>
      <c r="C629" s="68" t="s">
        <v>729</v>
      </c>
      <c r="D629" s="68" t="s">
        <v>21</v>
      </c>
      <c r="E629" s="68"/>
      <c r="F629" s="26">
        <v>25</v>
      </c>
      <c r="G629" s="26"/>
      <c r="H629" s="26"/>
      <c r="I629" s="26">
        <v>2</v>
      </c>
      <c r="J629" s="26"/>
      <c r="K629" s="26">
        <v>23</v>
      </c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</row>
    <row r="630" spans="1:22" ht="15.75" x14ac:dyDescent="0.25">
      <c r="A630" s="1"/>
      <c r="B630" s="68"/>
      <c r="C630" s="68"/>
      <c r="D630" s="19" t="s">
        <v>22</v>
      </c>
      <c r="E630" s="19" t="s">
        <v>23</v>
      </c>
      <c r="F630" s="26" t="s">
        <v>213</v>
      </c>
      <c r="G630" s="26"/>
      <c r="H630" s="26"/>
      <c r="I630" s="51" t="s">
        <v>57</v>
      </c>
      <c r="J630" s="26"/>
      <c r="K630" s="26" t="s">
        <v>214</v>
      </c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</row>
    <row r="631" spans="1:22" ht="66.75" customHeight="1" x14ac:dyDescent="0.25">
      <c r="A631" s="1"/>
      <c r="B631" s="68"/>
      <c r="C631" s="68"/>
      <c r="D631" s="68" t="s">
        <v>24</v>
      </c>
      <c r="E631" s="68"/>
      <c r="F631" s="26">
        <v>34</v>
      </c>
      <c r="G631" s="26"/>
      <c r="H631" s="26"/>
      <c r="I631" s="26">
        <v>20</v>
      </c>
      <c r="J631" s="26"/>
      <c r="K631" s="26">
        <v>14</v>
      </c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</row>
    <row r="632" spans="1:22" ht="15.75" x14ac:dyDescent="0.25">
      <c r="A632" s="1"/>
      <c r="B632" s="68"/>
      <c r="C632" s="68"/>
      <c r="D632" s="19" t="s">
        <v>22</v>
      </c>
      <c r="E632" s="19" t="s">
        <v>23</v>
      </c>
      <c r="F632" s="26" t="s">
        <v>215</v>
      </c>
      <c r="G632" s="26"/>
      <c r="H632" s="26"/>
      <c r="I632" s="51" t="s">
        <v>216</v>
      </c>
      <c r="J632" s="26"/>
      <c r="K632" s="26" t="s">
        <v>217</v>
      </c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</row>
    <row r="633" spans="1:22" ht="60.75" customHeight="1" x14ac:dyDescent="0.25">
      <c r="A633" s="1"/>
      <c r="B633" s="68"/>
      <c r="C633" s="68"/>
      <c r="D633" s="68" t="s">
        <v>25</v>
      </c>
      <c r="E633" s="68"/>
      <c r="F633" s="26">
        <v>41</v>
      </c>
      <c r="G633" s="26"/>
      <c r="H633" s="26"/>
      <c r="I633" s="26">
        <v>20</v>
      </c>
      <c r="J633" s="26"/>
      <c r="K633" s="26">
        <v>21</v>
      </c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</row>
    <row r="634" spans="1:22" ht="15.75" x14ac:dyDescent="0.25">
      <c r="A634" s="1"/>
      <c r="B634" s="68"/>
      <c r="C634" s="68"/>
      <c r="D634" s="19" t="s">
        <v>22</v>
      </c>
      <c r="E634" s="19" t="s">
        <v>23</v>
      </c>
      <c r="F634" s="26" t="s">
        <v>218</v>
      </c>
      <c r="G634" s="26"/>
      <c r="H634" s="26"/>
      <c r="I634" s="51" t="s">
        <v>219</v>
      </c>
      <c r="J634" s="26" t="s">
        <v>27</v>
      </c>
      <c r="K634" s="26" t="s">
        <v>58</v>
      </c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</row>
    <row r="635" spans="1:22" ht="59.25" customHeight="1" x14ac:dyDescent="0.25">
      <c r="A635" s="1"/>
      <c r="B635" s="68">
        <v>110</v>
      </c>
      <c r="C635" s="68" t="s">
        <v>364</v>
      </c>
      <c r="D635" s="73" t="s">
        <v>21</v>
      </c>
      <c r="E635" s="83"/>
      <c r="F635" s="19">
        <v>34</v>
      </c>
      <c r="G635" s="19"/>
      <c r="H635" s="19"/>
      <c r="I635" s="19">
        <v>34</v>
      </c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</row>
    <row r="636" spans="1:22" ht="15.75" x14ac:dyDescent="0.25">
      <c r="A636" s="1"/>
      <c r="B636" s="68"/>
      <c r="C636" s="68"/>
      <c r="D636" s="19" t="s">
        <v>22</v>
      </c>
      <c r="E636" s="19" t="s">
        <v>23</v>
      </c>
      <c r="F636" s="19" t="s">
        <v>361</v>
      </c>
      <c r="G636" s="19"/>
      <c r="H636" s="19"/>
      <c r="I636" s="19" t="s">
        <v>361</v>
      </c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</row>
    <row r="637" spans="1:22" ht="72" customHeight="1" x14ac:dyDescent="0.25">
      <c r="A637" s="1"/>
      <c r="B637" s="68"/>
      <c r="C637" s="68"/>
      <c r="D637" s="68" t="s">
        <v>24</v>
      </c>
      <c r="E637" s="68"/>
      <c r="F637" s="19">
        <v>26</v>
      </c>
      <c r="G637" s="19"/>
      <c r="H637" s="19"/>
      <c r="I637" s="19">
        <v>26</v>
      </c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</row>
    <row r="638" spans="1:22" ht="15.75" x14ac:dyDescent="0.25">
      <c r="A638" s="1"/>
      <c r="B638" s="68"/>
      <c r="C638" s="68"/>
      <c r="D638" s="19" t="s">
        <v>22</v>
      </c>
      <c r="E638" s="19" t="s">
        <v>23</v>
      </c>
      <c r="F638" s="19" t="s">
        <v>362</v>
      </c>
      <c r="G638" s="19"/>
      <c r="H638" s="19"/>
      <c r="I638" s="19" t="s">
        <v>362</v>
      </c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</row>
    <row r="639" spans="1:22" ht="70.5" customHeight="1" x14ac:dyDescent="0.25">
      <c r="A639" s="1"/>
      <c r="B639" s="68"/>
      <c r="C639" s="68"/>
      <c r="D639" s="68" t="s">
        <v>25</v>
      </c>
      <c r="E639" s="68"/>
      <c r="F639" s="19">
        <v>23</v>
      </c>
      <c r="G639" s="19"/>
      <c r="H639" s="19"/>
      <c r="I639" s="19">
        <v>23</v>
      </c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</row>
    <row r="640" spans="1:22" ht="27" customHeight="1" x14ac:dyDescent="0.25">
      <c r="A640" s="1"/>
      <c r="B640" s="68"/>
      <c r="C640" s="68"/>
      <c r="D640" s="19" t="s">
        <v>22</v>
      </c>
      <c r="E640" s="19" t="s">
        <v>23</v>
      </c>
      <c r="F640" s="19" t="s">
        <v>363</v>
      </c>
      <c r="G640" s="19"/>
      <c r="H640" s="19"/>
      <c r="I640" s="19" t="s">
        <v>363</v>
      </c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</row>
    <row r="641" spans="1:22" ht="37.5" customHeight="1" x14ac:dyDescent="0.25">
      <c r="A641" s="1"/>
      <c r="B641" s="69">
        <v>111</v>
      </c>
      <c r="C641" s="69" t="s">
        <v>730</v>
      </c>
      <c r="D641" s="69" t="s">
        <v>21</v>
      </c>
      <c r="E641" s="69"/>
      <c r="F641" s="18">
        <v>28</v>
      </c>
      <c r="G641" s="18"/>
      <c r="H641" s="18"/>
      <c r="I641" s="18">
        <v>28</v>
      </c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</row>
    <row r="642" spans="1:22" ht="15.75" x14ac:dyDescent="0.25">
      <c r="A642" s="1"/>
      <c r="B642" s="69"/>
      <c r="C642" s="69"/>
      <c r="D642" s="18" t="s">
        <v>22</v>
      </c>
      <c r="E642" s="18" t="s">
        <v>23</v>
      </c>
      <c r="F642" s="18" t="s">
        <v>292</v>
      </c>
      <c r="G642" s="18"/>
      <c r="H642" s="18"/>
      <c r="I642" s="18" t="s">
        <v>292</v>
      </c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</row>
    <row r="643" spans="1:22" ht="68.25" customHeight="1" x14ac:dyDescent="0.25">
      <c r="A643" s="1"/>
      <c r="B643" s="69"/>
      <c r="C643" s="69"/>
      <c r="D643" s="69" t="s">
        <v>24</v>
      </c>
      <c r="E643" s="69"/>
      <c r="F643" s="18">
        <v>19</v>
      </c>
      <c r="G643" s="18"/>
      <c r="H643" s="18"/>
      <c r="I643" s="18">
        <v>19</v>
      </c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</row>
    <row r="644" spans="1:22" ht="15.75" x14ac:dyDescent="0.25">
      <c r="A644" s="1"/>
      <c r="B644" s="69"/>
      <c r="C644" s="69"/>
      <c r="D644" s="18" t="s">
        <v>22</v>
      </c>
      <c r="E644" s="18" t="s">
        <v>23</v>
      </c>
      <c r="F644" s="18" t="s">
        <v>293</v>
      </c>
      <c r="G644" s="18"/>
      <c r="H644" s="18"/>
      <c r="I644" s="18" t="s">
        <v>293</v>
      </c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</row>
    <row r="645" spans="1:22" ht="64.5" customHeight="1" x14ac:dyDescent="0.25">
      <c r="A645" s="1"/>
      <c r="B645" s="69"/>
      <c r="C645" s="69"/>
      <c r="D645" s="69" t="s">
        <v>25</v>
      </c>
      <c r="E645" s="69"/>
      <c r="F645" s="18">
        <v>13</v>
      </c>
      <c r="G645" s="18"/>
      <c r="H645" s="18"/>
      <c r="I645" s="18">
        <v>13</v>
      </c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</row>
    <row r="646" spans="1:22" ht="15.75" x14ac:dyDescent="0.25">
      <c r="A646" s="1"/>
      <c r="B646" s="69"/>
      <c r="C646" s="69"/>
      <c r="D646" s="18" t="s">
        <v>22</v>
      </c>
      <c r="E646" s="18" t="s">
        <v>23</v>
      </c>
      <c r="F646" s="18" t="s">
        <v>294</v>
      </c>
      <c r="G646" s="18"/>
      <c r="H646" s="18"/>
      <c r="I646" s="18" t="s">
        <v>294</v>
      </c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</row>
    <row r="647" spans="1:22" ht="47.25" customHeight="1" x14ac:dyDescent="0.25">
      <c r="A647" s="1"/>
      <c r="B647" s="69">
        <v>112</v>
      </c>
      <c r="C647" s="83" t="s">
        <v>731</v>
      </c>
      <c r="D647" s="68" t="s">
        <v>21</v>
      </c>
      <c r="E647" s="68"/>
      <c r="F647" s="19">
        <v>73</v>
      </c>
      <c r="G647" s="19">
        <v>3</v>
      </c>
      <c r="H647" s="19"/>
      <c r="I647" s="18">
        <v>97</v>
      </c>
      <c r="J647" s="19"/>
      <c r="K647" s="19">
        <v>11</v>
      </c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</row>
    <row r="648" spans="1:22" ht="15.75" x14ac:dyDescent="0.25">
      <c r="A648" s="1"/>
      <c r="B648" s="69"/>
      <c r="C648" s="83"/>
      <c r="D648" s="19" t="s">
        <v>22</v>
      </c>
      <c r="E648" s="19" t="s">
        <v>23</v>
      </c>
      <c r="F648" s="19" t="s">
        <v>175</v>
      </c>
      <c r="G648" s="19" t="s">
        <v>176</v>
      </c>
      <c r="H648" s="19"/>
      <c r="I648" s="18" t="s">
        <v>177</v>
      </c>
      <c r="J648" s="19"/>
      <c r="K648" s="19" t="s">
        <v>178</v>
      </c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</row>
    <row r="649" spans="1:22" ht="74.25" customHeight="1" x14ac:dyDescent="0.25">
      <c r="A649" s="1"/>
      <c r="B649" s="69"/>
      <c r="C649" s="83"/>
      <c r="D649" s="68" t="s">
        <v>24</v>
      </c>
      <c r="E649" s="68"/>
      <c r="F649" s="19">
        <v>82</v>
      </c>
      <c r="G649" s="19">
        <v>1</v>
      </c>
      <c r="H649" s="19"/>
      <c r="I649" s="19">
        <v>74</v>
      </c>
      <c r="J649" s="19"/>
      <c r="K649" s="19">
        <v>7</v>
      </c>
      <c r="L649" s="19"/>
      <c r="M649" s="19"/>
      <c r="N649" s="19"/>
      <c r="O649" s="19"/>
      <c r="P649" s="19">
        <v>9</v>
      </c>
      <c r="Q649" s="19"/>
      <c r="R649" s="19"/>
      <c r="S649" s="19"/>
      <c r="T649" s="19"/>
      <c r="U649" s="19"/>
      <c r="V649" s="19"/>
    </row>
    <row r="650" spans="1:22" ht="15.75" customHeight="1" x14ac:dyDescent="0.25">
      <c r="A650" s="1"/>
      <c r="B650" s="69"/>
      <c r="C650" s="83"/>
      <c r="D650" s="19" t="s">
        <v>22</v>
      </c>
      <c r="E650" s="19" t="s">
        <v>23</v>
      </c>
      <c r="F650" s="19" t="s">
        <v>179</v>
      </c>
      <c r="G650" s="19" t="s">
        <v>180</v>
      </c>
      <c r="H650" s="19"/>
      <c r="I650" s="19" t="s">
        <v>181</v>
      </c>
      <c r="J650" s="19"/>
      <c r="K650" s="19" t="s">
        <v>182</v>
      </c>
      <c r="L650" s="19"/>
      <c r="M650" s="19"/>
      <c r="N650" s="19"/>
      <c r="O650" s="19"/>
      <c r="P650" s="19" t="s">
        <v>183</v>
      </c>
      <c r="Q650" s="19"/>
      <c r="R650" s="19"/>
      <c r="S650" s="19"/>
      <c r="T650" s="19"/>
      <c r="U650" s="19"/>
      <c r="V650" s="19"/>
    </row>
    <row r="651" spans="1:22" ht="78.75" customHeight="1" x14ac:dyDescent="0.25">
      <c r="A651" s="1"/>
      <c r="B651" s="69"/>
      <c r="C651" s="83"/>
      <c r="D651" s="68" t="s">
        <v>25</v>
      </c>
      <c r="E651" s="68"/>
      <c r="F651" s="19">
        <v>90</v>
      </c>
      <c r="G651" s="19"/>
      <c r="H651" s="19"/>
      <c r="I651" s="19">
        <v>75</v>
      </c>
      <c r="J651" s="19"/>
      <c r="K651" s="19">
        <v>7</v>
      </c>
      <c r="L651" s="19"/>
      <c r="M651" s="19"/>
      <c r="N651" s="19"/>
      <c r="O651" s="19"/>
      <c r="P651" s="19">
        <v>8</v>
      </c>
      <c r="Q651" s="19"/>
      <c r="R651" s="19"/>
      <c r="S651" s="19"/>
      <c r="T651" s="19"/>
      <c r="U651" s="19"/>
      <c r="V651" s="19"/>
    </row>
    <row r="652" spans="1:22" ht="31.5" x14ac:dyDescent="0.25">
      <c r="A652" s="1"/>
      <c r="B652" s="69"/>
      <c r="C652" s="83"/>
      <c r="D652" s="19" t="s">
        <v>22</v>
      </c>
      <c r="E652" s="19" t="s">
        <v>23</v>
      </c>
      <c r="F652" s="19" t="s">
        <v>184</v>
      </c>
      <c r="G652" s="19"/>
      <c r="H652" s="19"/>
      <c r="I652" s="19" t="s">
        <v>185</v>
      </c>
      <c r="J652" s="19"/>
      <c r="K652" s="19" t="s">
        <v>186</v>
      </c>
      <c r="L652" s="19"/>
      <c r="M652" s="19"/>
      <c r="N652" s="19"/>
      <c r="O652" s="19"/>
      <c r="P652" s="19" t="s">
        <v>187</v>
      </c>
      <c r="Q652" s="19"/>
      <c r="R652" s="19"/>
      <c r="S652" s="19"/>
      <c r="T652" s="19"/>
      <c r="U652" s="19"/>
      <c r="V652" s="19"/>
    </row>
    <row r="653" spans="1:22" ht="36.75" customHeight="1" x14ac:dyDescent="0.25">
      <c r="A653" s="1"/>
      <c r="B653" s="69">
        <v>113</v>
      </c>
      <c r="C653" s="69" t="s">
        <v>732</v>
      </c>
      <c r="D653" s="68" t="s">
        <v>21</v>
      </c>
      <c r="E653" s="68"/>
      <c r="F653" s="19">
        <f t="shared" ref="F653:F657" si="6">SUM(G653:V653)</f>
        <v>60</v>
      </c>
      <c r="G653" s="19"/>
      <c r="H653" s="19"/>
      <c r="I653" s="8">
        <v>60</v>
      </c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</row>
    <row r="654" spans="1:22" ht="15.75" x14ac:dyDescent="0.25">
      <c r="A654" s="1"/>
      <c r="B654" s="69"/>
      <c r="C654" s="69"/>
      <c r="D654" s="19" t="s">
        <v>22</v>
      </c>
      <c r="E654" s="19" t="s">
        <v>23</v>
      </c>
      <c r="F654" s="19" t="s">
        <v>282</v>
      </c>
      <c r="G654" s="9"/>
      <c r="H654" s="9"/>
      <c r="I654" s="19" t="s">
        <v>282</v>
      </c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7"/>
    </row>
    <row r="655" spans="1:22" ht="71.25" customHeight="1" x14ac:dyDescent="0.25">
      <c r="A655" s="1"/>
      <c r="B655" s="69"/>
      <c r="C655" s="69"/>
      <c r="D655" s="68" t="s">
        <v>24</v>
      </c>
      <c r="E655" s="91"/>
      <c r="F655" s="19">
        <f t="shared" si="6"/>
        <v>47</v>
      </c>
      <c r="G655" s="19"/>
      <c r="H655" s="19"/>
      <c r="I655" s="8">
        <v>46</v>
      </c>
      <c r="J655" s="19"/>
      <c r="K655" s="19">
        <v>1</v>
      </c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8"/>
    </row>
    <row r="656" spans="1:22" ht="15.75" x14ac:dyDescent="0.25">
      <c r="A656" s="1"/>
      <c r="B656" s="69"/>
      <c r="C656" s="69"/>
      <c r="D656" s="19" t="s">
        <v>22</v>
      </c>
      <c r="E656" s="19" t="s">
        <v>23</v>
      </c>
      <c r="F656" s="19" t="s">
        <v>283</v>
      </c>
      <c r="G656" s="9"/>
      <c r="H656" s="18"/>
      <c r="I656" s="10" t="s">
        <v>286</v>
      </c>
      <c r="J656" s="18"/>
      <c r="K656" s="18" t="s">
        <v>32</v>
      </c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7"/>
    </row>
    <row r="657" spans="1:22" ht="72" customHeight="1" x14ac:dyDescent="0.25">
      <c r="A657" s="1"/>
      <c r="B657" s="69"/>
      <c r="C657" s="69"/>
      <c r="D657" s="68" t="s">
        <v>25</v>
      </c>
      <c r="E657" s="68"/>
      <c r="F657" s="19">
        <f t="shared" si="6"/>
        <v>41</v>
      </c>
      <c r="G657" s="19"/>
      <c r="H657" s="18"/>
      <c r="I657" s="10">
        <v>40</v>
      </c>
      <c r="J657" s="18"/>
      <c r="K657" s="18">
        <v>1</v>
      </c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</row>
    <row r="658" spans="1:22" ht="15.75" x14ac:dyDescent="0.25">
      <c r="A658" s="1"/>
      <c r="B658" s="69"/>
      <c r="C658" s="69"/>
      <c r="D658" s="19" t="s">
        <v>22</v>
      </c>
      <c r="E658" s="19" t="s">
        <v>23</v>
      </c>
      <c r="F658" s="19" t="s">
        <v>284</v>
      </c>
      <c r="G658" s="9"/>
      <c r="H658" s="18"/>
      <c r="I658" s="10" t="s">
        <v>285</v>
      </c>
      <c r="J658" s="18"/>
      <c r="K658" s="18" t="s">
        <v>32</v>
      </c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7.5" customHeight="1" x14ac:dyDescent="0.25">
      <c r="A659" s="1"/>
      <c r="B659" s="69">
        <v>114</v>
      </c>
      <c r="C659" s="68" t="s">
        <v>733</v>
      </c>
      <c r="D659" s="68" t="s">
        <v>21</v>
      </c>
      <c r="E659" s="68"/>
      <c r="F659" s="19">
        <v>0</v>
      </c>
      <c r="G659" s="19"/>
      <c r="H659" s="19"/>
      <c r="I659" s="19">
        <v>0</v>
      </c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</row>
    <row r="660" spans="1:22" ht="15.75" x14ac:dyDescent="0.25">
      <c r="A660" s="1"/>
      <c r="B660" s="69"/>
      <c r="C660" s="68"/>
      <c r="D660" s="19" t="s">
        <v>22</v>
      </c>
      <c r="E660" s="19" t="s">
        <v>23</v>
      </c>
      <c r="F660" s="19">
        <v>0</v>
      </c>
      <c r="G660" s="19"/>
      <c r="H660" s="19"/>
      <c r="I660" s="19">
        <v>0</v>
      </c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</row>
    <row r="661" spans="1:22" ht="67.5" customHeight="1" x14ac:dyDescent="0.25">
      <c r="A661" s="1"/>
      <c r="B661" s="69"/>
      <c r="C661" s="68"/>
      <c r="D661" s="68" t="s">
        <v>24</v>
      </c>
      <c r="E661" s="68"/>
      <c r="F661" s="19">
        <v>0</v>
      </c>
      <c r="G661" s="19"/>
      <c r="H661" s="19"/>
      <c r="I661" s="19">
        <v>0</v>
      </c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</row>
    <row r="662" spans="1:22" ht="15.75" x14ac:dyDescent="0.25">
      <c r="A662" s="1"/>
      <c r="B662" s="69"/>
      <c r="C662" s="68"/>
      <c r="D662" s="19" t="s">
        <v>22</v>
      </c>
      <c r="E662" s="19" t="s">
        <v>23</v>
      </c>
      <c r="F662" s="19">
        <v>0</v>
      </c>
      <c r="G662" s="19"/>
      <c r="H662" s="19"/>
      <c r="I662" s="19">
        <v>0</v>
      </c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</row>
    <row r="663" spans="1:22" ht="78" customHeight="1" x14ac:dyDescent="0.25">
      <c r="A663" s="1"/>
      <c r="B663" s="69"/>
      <c r="C663" s="68"/>
      <c r="D663" s="68" t="s">
        <v>25</v>
      </c>
      <c r="E663" s="68"/>
      <c r="F663" s="19">
        <v>1</v>
      </c>
      <c r="G663" s="19"/>
      <c r="H663" s="19"/>
      <c r="I663" s="19">
        <v>1</v>
      </c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</row>
    <row r="664" spans="1:22" ht="15.75" x14ac:dyDescent="0.25">
      <c r="A664" s="1"/>
      <c r="B664" s="69"/>
      <c r="C664" s="68"/>
      <c r="D664" s="19" t="s">
        <v>22</v>
      </c>
      <c r="E664" s="19" t="s">
        <v>23</v>
      </c>
      <c r="F664" s="19">
        <v>0</v>
      </c>
      <c r="G664" s="19"/>
      <c r="H664" s="19"/>
      <c r="I664" s="19">
        <v>0</v>
      </c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</row>
    <row r="665" spans="1:22" ht="38.25" customHeight="1" x14ac:dyDescent="0.25">
      <c r="A665" s="1"/>
      <c r="B665" s="69">
        <v>115</v>
      </c>
      <c r="C665" s="68" t="s">
        <v>291</v>
      </c>
      <c r="D665" s="68" t="s">
        <v>21</v>
      </c>
      <c r="E665" s="68"/>
      <c r="F665" s="18">
        <v>26</v>
      </c>
      <c r="G665" s="18"/>
      <c r="H665" s="18"/>
      <c r="I665" s="18">
        <v>22</v>
      </c>
      <c r="J665" s="18"/>
      <c r="K665" s="18">
        <v>4</v>
      </c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15.75" x14ac:dyDescent="0.25">
      <c r="A666" s="1"/>
      <c r="B666" s="69"/>
      <c r="C666" s="68"/>
      <c r="D666" s="19" t="s">
        <v>22</v>
      </c>
      <c r="E666" s="19" t="s">
        <v>23</v>
      </c>
      <c r="F666" s="18" t="s">
        <v>59</v>
      </c>
      <c r="G666" s="18"/>
      <c r="H666" s="18"/>
      <c r="I666" s="18" t="s">
        <v>60</v>
      </c>
      <c r="J666" s="18"/>
      <c r="K666" s="18" t="s">
        <v>29</v>
      </c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71.25" customHeight="1" x14ac:dyDescent="0.25">
      <c r="A667" s="1"/>
      <c r="B667" s="69"/>
      <c r="C667" s="68"/>
      <c r="D667" s="68" t="s">
        <v>24</v>
      </c>
      <c r="E667" s="68"/>
      <c r="F667" s="18">
        <v>26</v>
      </c>
      <c r="G667" s="18"/>
      <c r="H667" s="18"/>
      <c r="I667" s="18">
        <v>22</v>
      </c>
      <c r="J667" s="18"/>
      <c r="K667" s="18">
        <v>4</v>
      </c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15.75" x14ac:dyDescent="0.25">
      <c r="A668" s="1"/>
      <c r="B668" s="69"/>
      <c r="C668" s="68"/>
      <c r="D668" s="19" t="s">
        <v>22</v>
      </c>
      <c r="E668" s="19" t="s">
        <v>23</v>
      </c>
      <c r="F668" s="18" t="s">
        <v>61</v>
      </c>
      <c r="G668" s="18"/>
      <c r="H668" s="18"/>
      <c r="I668" s="18" t="s">
        <v>62</v>
      </c>
      <c r="J668" s="18"/>
      <c r="K668" s="18" t="s">
        <v>29</v>
      </c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67.5" customHeight="1" x14ac:dyDescent="0.25">
      <c r="A669" s="1"/>
      <c r="B669" s="69"/>
      <c r="C669" s="68"/>
      <c r="D669" s="68" t="s">
        <v>25</v>
      </c>
      <c r="E669" s="68"/>
      <c r="F669" s="18">
        <v>24</v>
      </c>
      <c r="G669" s="18"/>
      <c r="H669" s="18"/>
      <c r="I669" s="18">
        <v>20</v>
      </c>
      <c r="J669" s="18"/>
      <c r="K669" s="18">
        <v>4</v>
      </c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15.75" x14ac:dyDescent="0.25">
      <c r="A670" s="1"/>
      <c r="B670" s="69"/>
      <c r="C670" s="70"/>
      <c r="D670" s="20" t="s">
        <v>22</v>
      </c>
      <c r="E670" s="20" t="s">
        <v>23</v>
      </c>
      <c r="F670" s="32" t="s">
        <v>63</v>
      </c>
      <c r="G670" s="32"/>
      <c r="H670" s="32"/>
      <c r="I670" s="32" t="s">
        <v>64</v>
      </c>
      <c r="J670" s="32"/>
      <c r="K670" s="32" t="s">
        <v>65</v>
      </c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</row>
    <row r="671" spans="1:22" ht="39" customHeight="1" x14ac:dyDescent="0.25">
      <c r="A671" s="1"/>
      <c r="B671" s="69">
        <v>116</v>
      </c>
      <c r="C671" s="68" t="s">
        <v>553</v>
      </c>
      <c r="D671" s="68" t="s">
        <v>21</v>
      </c>
      <c r="E671" s="68"/>
      <c r="F671" s="19">
        <v>29</v>
      </c>
      <c r="G671" s="19"/>
      <c r="H671" s="19"/>
      <c r="I671" s="19">
        <v>29</v>
      </c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</row>
    <row r="672" spans="1:22" ht="15.75" x14ac:dyDescent="0.25">
      <c r="A672" s="1"/>
      <c r="B672" s="69"/>
      <c r="C672" s="68"/>
      <c r="D672" s="19" t="s">
        <v>22</v>
      </c>
      <c r="E672" s="19" t="s">
        <v>23</v>
      </c>
      <c r="F672" s="19" t="s">
        <v>76</v>
      </c>
      <c r="G672" s="19"/>
      <c r="H672" s="19"/>
      <c r="I672" s="19" t="s">
        <v>76</v>
      </c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</row>
    <row r="673" spans="1:22" ht="71.25" customHeight="1" x14ac:dyDescent="0.25">
      <c r="A673" s="1"/>
      <c r="B673" s="69"/>
      <c r="C673" s="68"/>
      <c r="D673" s="68" t="s">
        <v>24</v>
      </c>
      <c r="E673" s="68"/>
      <c r="F673" s="19">
        <v>24</v>
      </c>
      <c r="G673" s="19"/>
      <c r="H673" s="19"/>
      <c r="I673" s="19">
        <v>24</v>
      </c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</row>
    <row r="674" spans="1:22" ht="15.75" x14ac:dyDescent="0.25">
      <c r="A674" s="1"/>
      <c r="B674" s="69"/>
      <c r="C674" s="68"/>
      <c r="D674" s="19" t="s">
        <v>22</v>
      </c>
      <c r="E674" s="19" t="s">
        <v>23</v>
      </c>
      <c r="F674" s="19" t="s">
        <v>551</v>
      </c>
      <c r="G674" s="19"/>
      <c r="H674" s="19"/>
      <c r="I674" s="19" t="s">
        <v>551</v>
      </c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</row>
    <row r="675" spans="1:22" ht="72.75" customHeight="1" x14ac:dyDescent="0.25">
      <c r="A675" s="1"/>
      <c r="B675" s="69"/>
      <c r="C675" s="68"/>
      <c r="D675" s="68" t="s">
        <v>25</v>
      </c>
      <c r="E675" s="68"/>
      <c r="F675" s="19">
        <v>13</v>
      </c>
      <c r="G675" s="19"/>
      <c r="H675" s="19"/>
      <c r="I675" s="19">
        <v>13</v>
      </c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</row>
    <row r="676" spans="1:22" ht="15.75" x14ac:dyDescent="0.25">
      <c r="A676" s="1"/>
      <c r="B676" s="69"/>
      <c r="C676" s="70"/>
      <c r="D676" s="20" t="s">
        <v>22</v>
      </c>
      <c r="E676" s="20" t="s">
        <v>23</v>
      </c>
      <c r="F676" s="20" t="s">
        <v>552</v>
      </c>
      <c r="G676" s="20"/>
      <c r="H676" s="20"/>
      <c r="I676" s="20" t="s">
        <v>552</v>
      </c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</row>
    <row r="677" spans="1:22" ht="36" customHeight="1" x14ac:dyDescent="0.25">
      <c r="A677" s="1"/>
      <c r="B677" s="69">
        <v>117</v>
      </c>
      <c r="C677" s="68" t="s">
        <v>556</v>
      </c>
      <c r="D677" s="68" t="s">
        <v>21</v>
      </c>
      <c r="E677" s="68"/>
      <c r="F677" s="19">
        <v>31</v>
      </c>
      <c r="G677" s="19"/>
      <c r="H677" s="19"/>
      <c r="I677" s="19">
        <v>31</v>
      </c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</row>
    <row r="678" spans="1:22" ht="15.75" x14ac:dyDescent="0.25">
      <c r="A678" s="1"/>
      <c r="B678" s="69"/>
      <c r="C678" s="68"/>
      <c r="D678" s="19" t="s">
        <v>22</v>
      </c>
      <c r="E678" s="19" t="s">
        <v>23</v>
      </c>
      <c r="F678" s="19" t="s">
        <v>85</v>
      </c>
      <c r="G678" s="19"/>
      <c r="H678" s="19"/>
      <c r="I678" s="19" t="s">
        <v>85</v>
      </c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</row>
    <row r="679" spans="1:22" ht="75.75" customHeight="1" x14ac:dyDescent="0.25">
      <c r="A679" s="1"/>
      <c r="B679" s="69"/>
      <c r="C679" s="68"/>
      <c r="D679" s="68" t="s">
        <v>24</v>
      </c>
      <c r="E679" s="68"/>
      <c r="F679" s="19">
        <v>21</v>
      </c>
      <c r="G679" s="19"/>
      <c r="H679" s="19"/>
      <c r="I679" s="19">
        <v>21</v>
      </c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</row>
    <row r="680" spans="1:22" ht="15.75" x14ac:dyDescent="0.25">
      <c r="A680" s="1"/>
      <c r="B680" s="69"/>
      <c r="C680" s="68"/>
      <c r="D680" s="19" t="s">
        <v>22</v>
      </c>
      <c r="E680" s="19" t="s">
        <v>23</v>
      </c>
      <c r="F680" s="19" t="s">
        <v>554</v>
      </c>
      <c r="G680" s="19"/>
      <c r="H680" s="19"/>
      <c r="I680" s="19" t="s">
        <v>554</v>
      </c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</row>
    <row r="681" spans="1:22" ht="69" customHeight="1" x14ac:dyDescent="0.25">
      <c r="A681" s="1"/>
      <c r="B681" s="69"/>
      <c r="C681" s="68"/>
      <c r="D681" s="68" t="s">
        <v>25</v>
      </c>
      <c r="E681" s="68"/>
      <c r="F681" s="19">
        <v>16</v>
      </c>
      <c r="G681" s="19"/>
      <c r="H681" s="19"/>
      <c r="I681" s="19">
        <v>16</v>
      </c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</row>
    <row r="682" spans="1:22" ht="15.75" x14ac:dyDescent="0.25">
      <c r="A682" s="1"/>
      <c r="B682" s="69"/>
      <c r="C682" s="70"/>
      <c r="D682" s="20" t="s">
        <v>22</v>
      </c>
      <c r="E682" s="20" t="s">
        <v>23</v>
      </c>
      <c r="F682" s="20" t="s">
        <v>555</v>
      </c>
      <c r="G682" s="20"/>
      <c r="H682" s="20"/>
      <c r="I682" s="20" t="s">
        <v>555</v>
      </c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</row>
    <row r="683" spans="1:22" ht="42.75" customHeight="1" x14ac:dyDescent="0.25">
      <c r="A683" s="1"/>
      <c r="B683" s="69">
        <v>118</v>
      </c>
      <c r="C683" s="68" t="s">
        <v>560</v>
      </c>
      <c r="D683" s="68" t="s">
        <v>21</v>
      </c>
      <c r="E683" s="68"/>
      <c r="F683" s="19">
        <v>66</v>
      </c>
      <c r="G683" s="19"/>
      <c r="H683" s="19"/>
      <c r="I683" s="19">
        <v>66</v>
      </c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</row>
    <row r="684" spans="1:22" ht="21" customHeight="1" x14ac:dyDescent="0.25">
      <c r="A684" s="1"/>
      <c r="B684" s="69"/>
      <c r="C684" s="68"/>
      <c r="D684" s="19" t="s">
        <v>22</v>
      </c>
      <c r="E684" s="19" t="s">
        <v>23</v>
      </c>
      <c r="F684" s="19" t="s">
        <v>557</v>
      </c>
      <c r="G684" s="19"/>
      <c r="H684" s="19"/>
      <c r="I684" s="19" t="s">
        <v>557</v>
      </c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</row>
    <row r="685" spans="1:22" ht="67.5" customHeight="1" x14ac:dyDescent="0.25">
      <c r="A685" s="1"/>
      <c r="B685" s="69"/>
      <c r="C685" s="68"/>
      <c r="D685" s="68" t="s">
        <v>24</v>
      </c>
      <c r="E685" s="68"/>
      <c r="F685" s="19">
        <v>47</v>
      </c>
      <c r="G685" s="19"/>
      <c r="H685" s="19"/>
      <c r="I685" s="19">
        <v>47</v>
      </c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</row>
    <row r="686" spans="1:22" ht="15.75" x14ac:dyDescent="0.25">
      <c r="A686" s="1"/>
      <c r="B686" s="69"/>
      <c r="C686" s="68"/>
      <c r="D686" s="19" t="s">
        <v>22</v>
      </c>
      <c r="E686" s="19" t="s">
        <v>23</v>
      </c>
      <c r="F686" s="19" t="s">
        <v>558</v>
      </c>
      <c r="G686" s="19"/>
      <c r="H686" s="19"/>
      <c r="I686" s="19" t="s">
        <v>558</v>
      </c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</row>
    <row r="687" spans="1:22" ht="73.5" customHeight="1" x14ac:dyDescent="0.25">
      <c r="A687" s="1"/>
      <c r="B687" s="69"/>
      <c r="C687" s="68"/>
      <c r="D687" s="68" t="s">
        <v>25</v>
      </c>
      <c r="E687" s="68"/>
      <c r="F687" s="19">
        <v>26</v>
      </c>
      <c r="G687" s="19"/>
      <c r="H687" s="19"/>
      <c r="I687" s="19">
        <v>26</v>
      </c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</row>
    <row r="688" spans="1:22" ht="15.75" x14ac:dyDescent="0.25">
      <c r="A688" s="1"/>
      <c r="B688" s="69"/>
      <c r="C688" s="68"/>
      <c r="D688" s="19" t="s">
        <v>22</v>
      </c>
      <c r="E688" s="19" t="s">
        <v>23</v>
      </c>
      <c r="F688" s="19" t="s">
        <v>559</v>
      </c>
      <c r="G688" s="19"/>
      <c r="H688" s="19"/>
      <c r="I688" s="19" t="s">
        <v>559</v>
      </c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</row>
    <row r="689" spans="1:22" ht="48.75" customHeight="1" x14ac:dyDescent="0.25">
      <c r="A689" s="1"/>
      <c r="B689" s="69">
        <v>119</v>
      </c>
      <c r="C689" s="67" t="s">
        <v>654</v>
      </c>
      <c r="D689" s="67" t="s">
        <v>21</v>
      </c>
      <c r="E689" s="67"/>
      <c r="F689" s="19">
        <v>27</v>
      </c>
      <c r="G689" s="19"/>
      <c r="H689" s="19"/>
      <c r="I689" s="27" t="s">
        <v>650</v>
      </c>
      <c r="J689" s="19"/>
      <c r="K689" s="19" t="s">
        <v>94</v>
      </c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</row>
    <row r="690" spans="1:22" ht="15.75" x14ac:dyDescent="0.25">
      <c r="A690" s="1"/>
      <c r="B690" s="69"/>
      <c r="C690" s="68"/>
      <c r="D690" s="19" t="s">
        <v>22</v>
      </c>
      <c r="E690" s="19" t="s">
        <v>23</v>
      </c>
      <c r="F690" s="19">
        <v>12</v>
      </c>
      <c r="G690" s="19"/>
      <c r="H690" s="19"/>
      <c r="I690" s="2" t="s">
        <v>219</v>
      </c>
      <c r="J690" s="19"/>
      <c r="K690" s="2" t="s">
        <v>651</v>
      </c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</row>
    <row r="691" spans="1:22" ht="68.25" customHeight="1" x14ac:dyDescent="0.25">
      <c r="A691" s="1"/>
      <c r="B691" s="69"/>
      <c r="C691" s="68"/>
      <c r="D691" s="68" t="s">
        <v>24</v>
      </c>
      <c r="E691" s="68"/>
      <c r="F691" s="19">
        <v>12</v>
      </c>
      <c r="G691" s="19"/>
      <c r="H691" s="19"/>
      <c r="I691" s="27">
        <v>10</v>
      </c>
      <c r="J691" s="19"/>
      <c r="K691" s="19">
        <v>2</v>
      </c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</row>
    <row r="692" spans="1:22" ht="15.75" x14ac:dyDescent="0.25">
      <c r="A692" s="1"/>
      <c r="B692" s="69"/>
      <c r="C692" s="68"/>
      <c r="D692" s="19" t="s">
        <v>22</v>
      </c>
      <c r="E692" s="19" t="s">
        <v>23</v>
      </c>
      <c r="F692" s="19">
        <v>5</v>
      </c>
      <c r="G692" s="19"/>
      <c r="H692" s="19"/>
      <c r="I692" s="2" t="s">
        <v>49</v>
      </c>
      <c r="J692" s="19"/>
      <c r="K692" s="2" t="s">
        <v>652</v>
      </c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</row>
    <row r="693" spans="1:22" ht="75.75" customHeight="1" x14ac:dyDescent="0.25">
      <c r="A693" s="1"/>
      <c r="B693" s="69"/>
      <c r="C693" s="68"/>
      <c r="D693" s="68" t="s">
        <v>25</v>
      </c>
      <c r="E693" s="68"/>
      <c r="F693" s="19">
        <v>5</v>
      </c>
      <c r="G693" s="19"/>
      <c r="H693" s="19"/>
      <c r="I693" s="19">
        <v>4</v>
      </c>
      <c r="J693" s="19"/>
      <c r="K693" s="19">
        <v>1</v>
      </c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</row>
    <row r="694" spans="1:22" ht="15.75" x14ac:dyDescent="0.25">
      <c r="A694" s="1"/>
      <c r="B694" s="69"/>
      <c r="C694" s="68"/>
      <c r="D694" s="19" t="s">
        <v>22</v>
      </c>
      <c r="E694" s="19" t="s">
        <v>23</v>
      </c>
      <c r="F694" s="19">
        <v>4</v>
      </c>
      <c r="G694" s="19"/>
      <c r="H694" s="19"/>
      <c r="I694" s="2" t="s">
        <v>653</v>
      </c>
      <c r="J694" s="19"/>
      <c r="K694" s="2" t="s">
        <v>32</v>
      </c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</row>
    <row r="695" spans="1:22" ht="46.5" customHeight="1" x14ac:dyDescent="0.25">
      <c r="A695" s="1"/>
      <c r="B695" s="69">
        <v>120</v>
      </c>
      <c r="C695" s="68" t="s">
        <v>734</v>
      </c>
      <c r="D695" s="68" t="s">
        <v>21</v>
      </c>
      <c r="E695" s="68"/>
      <c r="F695" s="27">
        <v>45</v>
      </c>
      <c r="G695" s="19"/>
      <c r="H695" s="19"/>
      <c r="I695" s="19">
        <v>39</v>
      </c>
      <c r="J695" s="19"/>
      <c r="K695" s="19">
        <v>6</v>
      </c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</row>
    <row r="696" spans="1:22" ht="15.75" x14ac:dyDescent="0.25">
      <c r="A696" s="1"/>
      <c r="B696" s="69"/>
      <c r="C696" s="68"/>
      <c r="D696" s="19" t="s">
        <v>22</v>
      </c>
      <c r="E696" s="19" t="s">
        <v>23</v>
      </c>
      <c r="F696" s="27">
        <v>35</v>
      </c>
      <c r="G696" s="19"/>
      <c r="H696" s="19"/>
      <c r="I696" s="2" t="s">
        <v>667</v>
      </c>
      <c r="J696" s="19"/>
      <c r="K696" s="2" t="s">
        <v>40</v>
      </c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</row>
    <row r="697" spans="1:22" ht="64.5" customHeight="1" x14ac:dyDescent="0.25">
      <c r="A697" s="1"/>
      <c r="B697" s="69"/>
      <c r="C697" s="68"/>
      <c r="D697" s="68" t="s">
        <v>24</v>
      </c>
      <c r="E697" s="68"/>
      <c r="F697" s="27">
        <v>35</v>
      </c>
      <c r="G697" s="19"/>
      <c r="H697" s="19"/>
      <c r="I697" s="19">
        <v>29</v>
      </c>
      <c r="J697" s="30"/>
      <c r="K697" s="19">
        <v>6</v>
      </c>
      <c r="L697" s="30"/>
      <c r="M697" s="19"/>
      <c r="N697" s="19"/>
      <c r="O697" s="19"/>
      <c r="P697" s="19"/>
      <c r="Q697" s="19"/>
      <c r="R697" s="19"/>
      <c r="S697" s="19"/>
      <c r="T697" s="19"/>
      <c r="U697" s="19"/>
      <c r="V697" s="19"/>
    </row>
    <row r="698" spans="1:22" ht="15.75" x14ac:dyDescent="0.25">
      <c r="A698" s="1"/>
      <c r="B698" s="69"/>
      <c r="C698" s="68"/>
      <c r="D698" s="19"/>
      <c r="E698" s="19" t="s">
        <v>23</v>
      </c>
      <c r="F698" s="27">
        <v>24</v>
      </c>
      <c r="G698" s="19"/>
      <c r="H698" s="19"/>
      <c r="I698" s="2" t="s">
        <v>668</v>
      </c>
      <c r="J698" s="19"/>
      <c r="K698" s="2" t="s">
        <v>67</v>
      </c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</row>
    <row r="699" spans="1:22" ht="77.25" customHeight="1" x14ac:dyDescent="0.25">
      <c r="A699" s="1"/>
      <c r="B699" s="69"/>
      <c r="C699" s="68"/>
      <c r="D699" s="68" t="s">
        <v>25</v>
      </c>
      <c r="E699" s="68"/>
      <c r="F699" s="27">
        <v>24</v>
      </c>
      <c r="G699" s="19"/>
      <c r="H699" s="19"/>
      <c r="I699" s="19">
        <v>23</v>
      </c>
      <c r="J699" s="19"/>
      <c r="K699" s="19">
        <v>1</v>
      </c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</row>
    <row r="700" spans="1:22" ht="15.75" x14ac:dyDescent="0.25">
      <c r="A700" s="1"/>
      <c r="B700" s="69"/>
      <c r="C700" s="68"/>
      <c r="D700" s="19" t="s">
        <v>22</v>
      </c>
      <c r="E700" s="19" t="s">
        <v>23</v>
      </c>
      <c r="F700" s="27">
        <v>17</v>
      </c>
      <c r="G700" s="19"/>
      <c r="H700" s="19"/>
      <c r="I700" s="2" t="s">
        <v>669</v>
      </c>
      <c r="J700" s="19"/>
      <c r="K700" s="2" t="s">
        <v>32</v>
      </c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</row>
    <row r="701" spans="1:22" ht="37.5" customHeight="1" x14ac:dyDescent="0.25">
      <c r="A701" s="1"/>
      <c r="B701" s="69">
        <v>121</v>
      </c>
      <c r="C701" s="68" t="s">
        <v>155</v>
      </c>
      <c r="D701" s="68" t="s">
        <v>21</v>
      </c>
      <c r="E701" s="68"/>
      <c r="F701" s="27">
        <v>39</v>
      </c>
      <c r="G701" s="27"/>
      <c r="H701" s="27"/>
      <c r="I701" s="27">
        <v>39</v>
      </c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</row>
    <row r="702" spans="1:22" ht="15.75" x14ac:dyDescent="0.25">
      <c r="A702" s="1"/>
      <c r="B702" s="69"/>
      <c r="C702" s="68"/>
      <c r="D702" s="19" t="s">
        <v>22</v>
      </c>
      <c r="E702" s="19" t="s">
        <v>23</v>
      </c>
      <c r="F702" s="27" t="s">
        <v>151</v>
      </c>
      <c r="G702" s="27"/>
      <c r="H702" s="27"/>
      <c r="I702" s="27" t="s">
        <v>151</v>
      </c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</row>
    <row r="703" spans="1:22" ht="78" customHeight="1" x14ac:dyDescent="0.25">
      <c r="A703" s="1"/>
      <c r="B703" s="69"/>
      <c r="C703" s="68"/>
      <c r="D703" s="68" t="s">
        <v>24</v>
      </c>
      <c r="E703" s="68"/>
      <c r="F703" s="27">
        <v>24</v>
      </c>
      <c r="G703" s="27"/>
      <c r="H703" s="27"/>
      <c r="I703" s="27">
        <v>24</v>
      </c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</row>
    <row r="704" spans="1:22" ht="15.75" x14ac:dyDescent="0.25">
      <c r="A704" s="1"/>
      <c r="B704" s="69"/>
      <c r="C704" s="68"/>
      <c r="D704" s="19" t="s">
        <v>22</v>
      </c>
      <c r="E704" s="19" t="s">
        <v>23</v>
      </c>
      <c r="F704" s="27" t="s">
        <v>152</v>
      </c>
      <c r="G704" s="27"/>
      <c r="H704" s="27"/>
      <c r="I704" s="27" t="s">
        <v>152</v>
      </c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</row>
    <row r="705" spans="1:22" ht="78.75" customHeight="1" x14ac:dyDescent="0.25">
      <c r="A705" s="1"/>
      <c r="B705" s="69"/>
      <c r="C705" s="68"/>
      <c r="D705" s="68" t="s">
        <v>25</v>
      </c>
      <c r="E705" s="68"/>
      <c r="F705" s="27">
        <v>33</v>
      </c>
      <c r="G705" s="27"/>
      <c r="H705" s="27"/>
      <c r="I705" s="27">
        <v>33</v>
      </c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</row>
    <row r="706" spans="1:22" ht="15.75" x14ac:dyDescent="0.25">
      <c r="A706" s="1"/>
      <c r="B706" s="69"/>
      <c r="C706" s="68"/>
      <c r="D706" s="19" t="s">
        <v>22</v>
      </c>
      <c r="E706" s="19" t="s">
        <v>23</v>
      </c>
      <c r="F706" s="27" t="s">
        <v>153</v>
      </c>
      <c r="G706" s="27"/>
      <c r="H706" s="27"/>
      <c r="I706" s="27" t="s">
        <v>153</v>
      </c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</row>
    <row r="707" spans="1:22" ht="39" customHeight="1" x14ac:dyDescent="0.25">
      <c r="A707" s="1"/>
      <c r="B707" s="69">
        <v>122</v>
      </c>
      <c r="C707" s="68" t="s">
        <v>154</v>
      </c>
      <c r="D707" s="68" t="s">
        <v>21</v>
      </c>
      <c r="E707" s="68"/>
      <c r="F707" s="18">
        <v>12</v>
      </c>
      <c r="G707" s="19"/>
      <c r="H707" s="19"/>
      <c r="I707" s="18">
        <v>12</v>
      </c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</row>
    <row r="708" spans="1:22" ht="15.75" x14ac:dyDescent="0.25">
      <c r="A708" s="1"/>
      <c r="B708" s="69"/>
      <c r="C708" s="68"/>
      <c r="D708" s="19" t="s">
        <v>22</v>
      </c>
      <c r="E708" s="19" t="s">
        <v>23</v>
      </c>
      <c r="F708" s="3" t="s">
        <v>131</v>
      </c>
      <c r="G708" s="19"/>
      <c r="H708" s="19"/>
      <c r="I708" s="3" t="s">
        <v>131</v>
      </c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</row>
    <row r="709" spans="1:22" ht="60.75" customHeight="1" x14ac:dyDescent="0.25">
      <c r="A709" s="1"/>
      <c r="B709" s="69"/>
      <c r="C709" s="68"/>
      <c r="D709" s="68" t="s">
        <v>24</v>
      </c>
      <c r="E709" s="68"/>
      <c r="F709" s="18">
        <v>6</v>
      </c>
      <c r="G709" s="19"/>
      <c r="H709" s="19"/>
      <c r="I709" s="18">
        <v>6</v>
      </c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</row>
    <row r="710" spans="1:22" ht="15.75" x14ac:dyDescent="0.25">
      <c r="A710" s="1"/>
      <c r="B710" s="69"/>
      <c r="C710" s="68"/>
      <c r="D710" s="19" t="s">
        <v>22</v>
      </c>
      <c r="E710" s="19" t="s">
        <v>23</v>
      </c>
      <c r="F710" s="3" t="s">
        <v>131</v>
      </c>
      <c r="G710" s="19"/>
      <c r="H710" s="19"/>
      <c r="I710" s="3" t="s">
        <v>131</v>
      </c>
      <c r="J710" s="19"/>
      <c r="K710" s="19"/>
      <c r="L710" s="19"/>
      <c r="M710" s="4"/>
      <c r="N710" s="19"/>
      <c r="O710" s="19"/>
      <c r="P710" s="19"/>
      <c r="Q710" s="19"/>
      <c r="R710" s="19"/>
      <c r="S710" s="19"/>
      <c r="T710" s="19"/>
      <c r="U710" s="19"/>
      <c r="V710" s="19"/>
    </row>
    <row r="711" spans="1:22" ht="70.5" customHeight="1" x14ac:dyDescent="0.25">
      <c r="A711" s="1"/>
      <c r="B711" s="69"/>
      <c r="C711" s="68"/>
      <c r="D711" s="68" t="s">
        <v>25</v>
      </c>
      <c r="E711" s="68"/>
      <c r="F711" s="18">
        <v>2</v>
      </c>
      <c r="G711" s="19"/>
      <c r="H711" s="19"/>
      <c r="I711" s="18">
        <v>2</v>
      </c>
      <c r="J711" s="19"/>
      <c r="K711" s="19"/>
      <c r="L711" s="19"/>
      <c r="M711" s="4"/>
      <c r="N711" s="19"/>
      <c r="O711" s="19"/>
      <c r="P711" s="19"/>
      <c r="Q711" s="19"/>
      <c r="R711" s="19"/>
      <c r="S711" s="19"/>
      <c r="T711" s="19"/>
      <c r="U711" s="19"/>
      <c r="V711" s="19"/>
    </row>
    <row r="712" spans="1:22" ht="30.75" customHeight="1" x14ac:dyDescent="0.25">
      <c r="A712" s="1"/>
      <c r="B712" s="69"/>
      <c r="C712" s="68"/>
      <c r="D712" s="19" t="s">
        <v>22</v>
      </c>
      <c r="E712" s="19" t="s">
        <v>23</v>
      </c>
      <c r="F712" s="3" t="s">
        <v>131</v>
      </c>
      <c r="G712" s="19"/>
      <c r="H712" s="19"/>
      <c r="I712" s="3" t="s">
        <v>131</v>
      </c>
      <c r="J712" s="19"/>
      <c r="K712" s="19"/>
      <c r="L712" s="19"/>
      <c r="M712" s="19"/>
      <c r="N712" s="19"/>
      <c r="O712" s="4"/>
      <c r="P712" s="19"/>
      <c r="Q712" s="19"/>
      <c r="R712" s="19"/>
      <c r="S712" s="19"/>
      <c r="T712" s="19"/>
      <c r="U712" s="19"/>
      <c r="V712" s="19"/>
    </row>
    <row r="713" spans="1:22" ht="41.25" customHeight="1" x14ac:dyDescent="0.25">
      <c r="A713" s="1"/>
      <c r="B713" s="69">
        <v>123</v>
      </c>
      <c r="C713" s="72" t="s">
        <v>621</v>
      </c>
      <c r="D713" s="72" t="s">
        <v>21</v>
      </c>
      <c r="E713" s="72"/>
      <c r="F713" s="26">
        <v>21</v>
      </c>
      <c r="G713" s="26"/>
      <c r="H713" s="26"/>
      <c r="I713" s="26">
        <v>21</v>
      </c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</row>
    <row r="714" spans="1:22" ht="15.75" x14ac:dyDescent="0.25">
      <c r="A714" s="1"/>
      <c r="B714" s="69"/>
      <c r="C714" s="72"/>
      <c r="D714" s="26" t="s">
        <v>22</v>
      </c>
      <c r="E714" s="26" t="s">
        <v>23</v>
      </c>
      <c r="F714" s="28">
        <v>0.6</v>
      </c>
      <c r="G714" s="26"/>
      <c r="H714" s="26"/>
      <c r="I714" s="28">
        <v>0.6</v>
      </c>
      <c r="J714" s="26"/>
      <c r="K714" s="28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</row>
    <row r="715" spans="1:22" ht="74.25" customHeight="1" x14ac:dyDescent="0.25">
      <c r="A715" s="1"/>
      <c r="B715" s="69"/>
      <c r="C715" s="72"/>
      <c r="D715" s="72" t="s">
        <v>24</v>
      </c>
      <c r="E715" s="72"/>
      <c r="F715" s="26">
        <v>14</v>
      </c>
      <c r="G715" s="26"/>
      <c r="H715" s="26"/>
      <c r="I715" s="26">
        <v>14</v>
      </c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</row>
    <row r="716" spans="1:22" ht="15.75" x14ac:dyDescent="0.25">
      <c r="A716" s="1"/>
      <c r="B716" s="69"/>
      <c r="C716" s="72"/>
      <c r="D716" s="26" t="s">
        <v>22</v>
      </c>
      <c r="E716" s="26" t="s">
        <v>23</v>
      </c>
      <c r="F716" s="28">
        <v>0.92</v>
      </c>
      <c r="G716" s="26"/>
      <c r="H716" s="26"/>
      <c r="I716" s="28">
        <v>0.92</v>
      </c>
      <c r="J716" s="26"/>
      <c r="K716" s="28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</row>
    <row r="717" spans="1:22" ht="75.75" customHeight="1" x14ac:dyDescent="0.25">
      <c r="A717" s="1"/>
      <c r="B717" s="69"/>
      <c r="C717" s="72"/>
      <c r="D717" s="72" t="s">
        <v>25</v>
      </c>
      <c r="E717" s="72"/>
      <c r="F717" s="26">
        <v>14</v>
      </c>
      <c r="G717" s="26"/>
      <c r="H717" s="26"/>
      <c r="I717" s="26">
        <v>14</v>
      </c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</row>
    <row r="718" spans="1:22" ht="25.5" customHeight="1" x14ac:dyDescent="0.25">
      <c r="A718" s="1"/>
      <c r="B718" s="69"/>
      <c r="C718" s="72"/>
      <c r="D718" s="26" t="s">
        <v>22</v>
      </c>
      <c r="E718" s="26" t="s">
        <v>23</v>
      </c>
      <c r="F718" s="28">
        <v>0.38</v>
      </c>
      <c r="G718" s="26"/>
      <c r="H718" s="26"/>
      <c r="I718" s="28">
        <v>0.38</v>
      </c>
      <c r="J718" s="26"/>
      <c r="K718" s="28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</row>
    <row r="719" spans="1:22" ht="45" customHeight="1" x14ac:dyDescent="0.25">
      <c r="A719" s="1"/>
      <c r="B719" s="69">
        <v>124</v>
      </c>
      <c r="C719" s="68" t="s">
        <v>117</v>
      </c>
      <c r="D719" s="68" t="s">
        <v>21</v>
      </c>
      <c r="E719" s="68"/>
      <c r="F719" s="19">
        <v>49</v>
      </c>
      <c r="G719" s="19"/>
      <c r="H719" s="19"/>
      <c r="I719" s="19">
        <v>49</v>
      </c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</row>
    <row r="720" spans="1:22" ht="15.75" x14ac:dyDescent="0.25">
      <c r="A720" s="1"/>
      <c r="B720" s="69"/>
      <c r="C720" s="68"/>
      <c r="D720" s="19" t="s">
        <v>22</v>
      </c>
      <c r="E720" s="19" t="s">
        <v>23</v>
      </c>
      <c r="F720" s="19" t="s">
        <v>118</v>
      </c>
      <c r="G720" s="19"/>
      <c r="H720" s="19"/>
      <c r="I720" s="19" t="s">
        <v>119</v>
      </c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</row>
    <row r="721" spans="1:22" ht="72" customHeight="1" x14ac:dyDescent="0.25">
      <c r="A721" s="1"/>
      <c r="B721" s="69"/>
      <c r="C721" s="68"/>
      <c r="D721" s="68" t="s">
        <v>24</v>
      </c>
      <c r="E721" s="68"/>
      <c r="F721" s="19">
        <v>59</v>
      </c>
      <c r="G721" s="19"/>
      <c r="H721" s="19"/>
      <c r="I721" s="19">
        <v>59</v>
      </c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</row>
    <row r="722" spans="1:22" ht="15.75" x14ac:dyDescent="0.25">
      <c r="A722" s="1"/>
      <c r="B722" s="69"/>
      <c r="C722" s="68"/>
      <c r="D722" s="19" t="s">
        <v>22</v>
      </c>
      <c r="E722" s="19" t="s">
        <v>23</v>
      </c>
      <c r="F722" s="19" t="s">
        <v>120</v>
      </c>
      <c r="G722" s="19"/>
      <c r="H722" s="19"/>
      <c r="I722" s="19" t="s">
        <v>121</v>
      </c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</row>
    <row r="723" spans="1:22" ht="74.25" customHeight="1" x14ac:dyDescent="0.25">
      <c r="A723" s="1"/>
      <c r="B723" s="69"/>
      <c r="C723" s="68"/>
      <c r="D723" s="68" t="s">
        <v>25</v>
      </c>
      <c r="E723" s="68"/>
      <c r="F723" s="19">
        <v>54</v>
      </c>
      <c r="G723" s="19"/>
      <c r="H723" s="19"/>
      <c r="I723" s="19">
        <v>54</v>
      </c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</row>
    <row r="724" spans="1:22" ht="15.75" x14ac:dyDescent="0.25">
      <c r="A724" s="1"/>
      <c r="B724" s="69"/>
      <c r="C724" s="68"/>
      <c r="D724" s="19" t="s">
        <v>22</v>
      </c>
      <c r="E724" s="19" t="s">
        <v>23</v>
      </c>
      <c r="F724" s="19" t="s">
        <v>122</v>
      </c>
      <c r="G724" s="19"/>
      <c r="H724" s="19"/>
      <c r="I724" s="19" t="s">
        <v>122</v>
      </c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</row>
    <row r="725" spans="1:22" ht="59.25" customHeight="1" x14ac:dyDescent="0.25">
      <c r="A725" s="1"/>
      <c r="B725" s="69">
        <v>125</v>
      </c>
      <c r="C725" s="70" t="s">
        <v>336</v>
      </c>
      <c r="D725" s="68" t="s">
        <v>21</v>
      </c>
      <c r="E725" s="68"/>
      <c r="F725" s="11">
        <v>139</v>
      </c>
      <c r="G725" s="11"/>
      <c r="H725" s="11"/>
      <c r="I725" s="11">
        <v>62</v>
      </c>
      <c r="J725" s="11"/>
      <c r="K725" s="11">
        <v>74</v>
      </c>
      <c r="L725" s="11"/>
      <c r="M725" s="11"/>
      <c r="N725" s="11"/>
      <c r="O725" s="11"/>
      <c r="P725" s="11">
        <v>3</v>
      </c>
      <c r="Q725" s="11"/>
      <c r="R725" s="11"/>
      <c r="S725" s="11"/>
      <c r="T725" s="11"/>
      <c r="U725" s="11"/>
      <c r="V725" s="11"/>
    </row>
    <row r="726" spans="1:22" ht="15.75" x14ac:dyDescent="0.25">
      <c r="A726" s="1"/>
      <c r="B726" s="69"/>
      <c r="C726" s="74"/>
      <c r="D726" s="19" t="s">
        <v>22</v>
      </c>
      <c r="E726" s="19" t="s">
        <v>23</v>
      </c>
      <c r="F726" s="11" t="s">
        <v>327</v>
      </c>
      <c r="G726" s="11"/>
      <c r="H726" s="11"/>
      <c r="I726" s="11" t="s">
        <v>330</v>
      </c>
      <c r="J726" s="11"/>
      <c r="K726" s="11" t="s">
        <v>333</v>
      </c>
      <c r="L726" s="11"/>
      <c r="M726" s="11"/>
      <c r="N726" s="11"/>
      <c r="O726" s="11"/>
      <c r="P726" s="11" t="s">
        <v>70</v>
      </c>
      <c r="Q726" s="11"/>
      <c r="R726" s="11"/>
      <c r="S726" s="11"/>
      <c r="T726" s="11"/>
      <c r="U726" s="11"/>
      <c r="V726" s="11"/>
    </row>
    <row r="727" spans="1:22" ht="88.5" customHeight="1" x14ac:dyDescent="0.25">
      <c r="A727" s="1"/>
      <c r="B727" s="69"/>
      <c r="C727" s="74"/>
      <c r="D727" s="68" t="s">
        <v>24</v>
      </c>
      <c r="E727" s="68"/>
      <c r="F727" s="11">
        <v>103</v>
      </c>
      <c r="G727" s="11"/>
      <c r="H727" s="11"/>
      <c r="I727" s="11">
        <v>61</v>
      </c>
      <c r="J727" s="11"/>
      <c r="K727" s="11">
        <v>37</v>
      </c>
      <c r="L727" s="11"/>
      <c r="M727" s="11"/>
      <c r="N727" s="11"/>
      <c r="O727" s="11"/>
      <c r="P727" s="11">
        <v>3</v>
      </c>
      <c r="Q727" s="11"/>
      <c r="R727" s="11"/>
      <c r="S727" s="11"/>
      <c r="T727" s="11"/>
      <c r="U727" s="11"/>
      <c r="V727" s="11"/>
    </row>
    <row r="728" spans="1:22" ht="15.75" x14ac:dyDescent="0.25">
      <c r="A728" s="1"/>
      <c r="B728" s="69"/>
      <c r="C728" s="74"/>
      <c r="D728" s="19" t="s">
        <v>22</v>
      </c>
      <c r="E728" s="19" t="s">
        <v>23</v>
      </c>
      <c r="F728" s="11" t="s">
        <v>328</v>
      </c>
      <c r="G728" s="11"/>
      <c r="H728" s="11"/>
      <c r="I728" s="11" t="s">
        <v>331</v>
      </c>
      <c r="J728" s="11"/>
      <c r="K728" s="11" t="s">
        <v>334</v>
      </c>
      <c r="L728" s="11"/>
      <c r="M728" s="11"/>
      <c r="N728" s="11"/>
      <c r="O728" s="11"/>
      <c r="P728" s="11" t="s">
        <v>69</v>
      </c>
      <c r="Q728" s="11"/>
      <c r="R728" s="11"/>
      <c r="S728" s="11"/>
      <c r="T728" s="11"/>
      <c r="U728" s="11"/>
      <c r="V728" s="11"/>
    </row>
    <row r="729" spans="1:22" ht="81.75" customHeight="1" x14ac:dyDescent="0.25">
      <c r="A729" s="1"/>
      <c r="B729" s="69"/>
      <c r="C729" s="74"/>
      <c r="D729" s="68" t="s">
        <v>25</v>
      </c>
      <c r="E729" s="68"/>
      <c r="F729" s="11">
        <v>128</v>
      </c>
      <c r="G729" s="11"/>
      <c r="H729" s="11"/>
      <c r="I729" s="11">
        <v>69</v>
      </c>
      <c r="J729" s="11"/>
      <c r="K729" s="11">
        <v>47</v>
      </c>
      <c r="L729" s="11"/>
      <c r="M729" s="11"/>
      <c r="N729" s="11"/>
      <c r="O729" s="11"/>
      <c r="P729" s="11">
        <v>2</v>
      </c>
      <c r="Q729" s="11"/>
      <c r="R729" s="11"/>
      <c r="S729" s="11"/>
      <c r="T729" s="11"/>
      <c r="U729" s="11"/>
      <c r="V729" s="11"/>
    </row>
    <row r="730" spans="1:22" ht="15.75" x14ac:dyDescent="0.25">
      <c r="A730" s="1"/>
      <c r="B730" s="69"/>
      <c r="C730" s="75"/>
      <c r="D730" s="19" t="s">
        <v>22</v>
      </c>
      <c r="E730" s="19" t="s">
        <v>23</v>
      </c>
      <c r="F730" s="11" t="s">
        <v>329</v>
      </c>
      <c r="G730" s="11"/>
      <c r="H730" s="11"/>
      <c r="I730" s="11" t="s">
        <v>332</v>
      </c>
      <c r="J730" s="11"/>
      <c r="K730" s="11" t="s">
        <v>335</v>
      </c>
      <c r="L730" s="11"/>
      <c r="M730" s="11"/>
      <c r="N730" s="11"/>
      <c r="O730" s="11"/>
      <c r="P730" s="11" t="s">
        <v>26</v>
      </c>
      <c r="Q730" s="11"/>
      <c r="R730" s="11"/>
      <c r="S730" s="11"/>
      <c r="T730" s="11"/>
      <c r="U730" s="11"/>
      <c r="V730" s="11"/>
    </row>
    <row r="731" spans="1:22" ht="43.5" customHeight="1" x14ac:dyDescent="0.25">
      <c r="A731" s="1"/>
      <c r="B731" s="69">
        <v>126</v>
      </c>
      <c r="C731" s="68" t="s">
        <v>675</v>
      </c>
      <c r="D731" s="68" t="s">
        <v>21</v>
      </c>
      <c r="E731" s="68"/>
      <c r="F731" s="19">
        <v>36</v>
      </c>
      <c r="G731" s="19"/>
      <c r="H731" s="19"/>
      <c r="I731" s="19">
        <v>27</v>
      </c>
      <c r="J731" s="19"/>
      <c r="K731" s="19">
        <v>9</v>
      </c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</row>
    <row r="732" spans="1:22" ht="22.5" customHeight="1" x14ac:dyDescent="0.25">
      <c r="A732" s="1"/>
      <c r="B732" s="69"/>
      <c r="C732" s="68"/>
      <c r="D732" s="19" t="s">
        <v>22</v>
      </c>
      <c r="E732" s="19" t="s">
        <v>23</v>
      </c>
      <c r="F732" s="19">
        <v>20</v>
      </c>
      <c r="G732" s="19"/>
      <c r="H732" s="19"/>
      <c r="I732" s="19">
        <v>16</v>
      </c>
      <c r="J732" s="19"/>
      <c r="K732" s="19" t="s">
        <v>53</v>
      </c>
      <c r="L732" s="19"/>
      <c r="M732" s="19"/>
      <c r="N732" s="19"/>
      <c r="O732" s="19"/>
      <c r="P732" s="19"/>
      <c r="Q732" s="19"/>
      <c r="R732" s="19"/>
      <c r="S732" s="19"/>
      <c r="T732" s="6"/>
      <c r="U732" s="19"/>
      <c r="V732" s="19"/>
    </row>
    <row r="733" spans="1:22" ht="52.5" customHeight="1" x14ac:dyDescent="0.25">
      <c r="A733" s="1"/>
      <c r="B733" s="69"/>
      <c r="C733" s="68"/>
      <c r="D733" s="68" t="s">
        <v>24</v>
      </c>
      <c r="E733" s="68"/>
      <c r="F733" s="19">
        <v>24</v>
      </c>
      <c r="G733" s="19"/>
      <c r="H733" s="19"/>
      <c r="I733" s="19">
        <v>20</v>
      </c>
      <c r="J733" s="19"/>
      <c r="K733" s="19">
        <v>4</v>
      </c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</row>
    <row r="734" spans="1:22" ht="33" customHeight="1" x14ac:dyDescent="0.25">
      <c r="A734" s="1"/>
      <c r="B734" s="69"/>
      <c r="C734" s="68"/>
      <c r="D734" s="19" t="s">
        <v>22</v>
      </c>
      <c r="E734" s="19" t="s">
        <v>23</v>
      </c>
      <c r="F734" s="19">
        <v>13</v>
      </c>
      <c r="G734" s="19"/>
      <c r="H734" s="19"/>
      <c r="I734" s="19">
        <v>11</v>
      </c>
      <c r="J734" s="19"/>
      <c r="K734" s="19" t="s">
        <v>28</v>
      </c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</row>
    <row r="735" spans="1:22" ht="75" customHeight="1" x14ac:dyDescent="0.25">
      <c r="A735" s="1"/>
      <c r="B735" s="69"/>
      <c r="C735" s="68"/>
      <c r="D735" s="68" t="s">
        <v>25</v>
      </c>
      <c r="E735" s="68"/>
      <c r="F735" s="19">
        <v>18</v>
      </c>
      <c r="G735" s="19"/>
      <c r="H735" s="19"/>
      <c r="I735" s="19">
        <v>16</v>
      </c>
      <c r="J735" s="19"/>
      <c r="K735" s="19">
        <v>2</v>
      </c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</row>
    <row r="736" spans="1:22" ht="37.5" customHeight="1" x14ac:dyDescent="0.25">
      <c r="A736" s="1"/>
      <c r="B736" s="69"/>
      <c r="C736" s="68"/>
      <c r="D736" s="19" t="s">
        <v>22</v>
      </c>
      <c r="E736" s="19" t="s">
        <v>23</v>
      </c>
      <c r="F736" s="19">
        <v>7</v>
      </c>
      <c r="G736" s="19"/>
      <c r="H736" s="19"/>
      <c r="I736" s="19" t="s">
        <v>52</v>
      </c>
      <c r="J736" s="19"/>
      <c r="K736" s="19" t="s">
        <v>26</v>
      </c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</row>
    <row r="737" spans="1:22" ht="57.75" customHeight="1" x14ac:dyDescent="0.25">
      <c r="A737" s="1"/>
      <c r="B737" s="69">
        <v>127</v>
      </c>
      <c r="C737" s="68" t="s">
        <v>649</v>
      </c>
      <c r="D737" s="68" t="s">
        <v>21</v>
      </c>
      <c r="E737" s="68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</row>
    <row r="738" spans="1:22" ht="15.75" x14ac:dyDescent="0.25">
      <c r="A738" s="1"/>
      <c r="B738" s="69"/>
      <c r="C738" s="68"/>
      <c r="D738" s="19" t="s">
        <v>22</v>
      </c>
      <c r="E738" s="19" t="s">
        <v>23</v>
      </c>
      <c r="F738" s="2"/>
      <c r="G738" s="19"/>
      <c r="H738" s="19"/>
      <c r="I738" s="2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</row>
    <row r="739" spans="1:22" ht="79.5" customHeight="1" x14ac:dyDescent="0.25">
      <c r="A739" s="1"/>
      <c r="B739" s="69"/>
      <c r="C739" s="68"/>
      <c r="D739" s="68" t="s">
        <v>24</v>
      </c>
      <c r="E739" s="68"/>
      <c r="F739" s="19"/>
      <c r="G739" s="19"/>
      <c r="H739" s="19"/>
      <c r="I739" s="30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</row>
    <row r="740" spans="1:22" ht="15.75" x14ac:dyDescent="0.25">
      <c r="A740" s="1"/>
      <c r="B740" s="69"/>
      <c r="C740" s="68"/>
      <c r="D740" s="19" t="s">
        <v>22</v>
      </c>
      <c r="E740" s="19" t="s">
        <v>23</v>
      </c>
      <c r="F740" s="2"/>
      <c r="G740" s="19"/>
      <c r="H740" s="19"/>
      <c r="I740" s="2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</row>
    <row r="741" spans="1:22" ht="84" customHeight="1" x14ac:dyDescent="0.25">
      <c r="A741" s="1"/>
      <c r="B741" s="69"/>
      <c r="C741" s="68"/>
      <c r="D741" s="68" t="s">
        <v>25</v>
      </c>
      <c r="E741" s="68"/>
      <c r="F741" s="19"/>
      <c r="G741" s="19"/>
      <c r="H741" s="19"/>
      <c r="I741" s="30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</row>
    <row r="742" spans="1:22" ht="15.75" x14ac:dyDescent="0.25">
      <c r="A742" s="1"/>
      <c r="B742" s="69"/>
      <c r="C742" s="68"/>
      <c r="D742" s="19" t="s">
        <v>22</v>
      </c>
      <c r="E742" s="19" t="s">
        <v>23</v>
      </c>
      <c r="F742" s="2"/>
      <c r="G742" s="19"/>
      <c r="H742" s="19"/>
      <c r="I742" s="2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</row>
    <row r="743" spans="1:22" ht="41.25" customHeight="1" x14ac:dyDescent="0.25">
      <c r="B743" s="69">
        <v>128</v>
      </c>
      <c r="C743" s="68" t="s">
        <v>735</v>
      </c>
      <c r="D743" s="68" t="s">
        <v>21</v>
      </c>
      <c r="E743" s="68"/>
      <c r="F743" s="19">
        <v>71</v>
      </c>
      <c r="G743" s="19">
        <v>3</v>
      </c>
      <c r="H743" s="19"/>
      <c r="I743" s="18">
        <v>36</v>
      </c>
      <c r="J743" s="19"/>
      <c r="K743" s="19">
        <v>9</v>
      </c>
      <c r="L743" s="19"/>
      <c r="M743" s="19">
        <v>23</v>
      </c>
      <c r="N743" s="19"/>
      <c r="O743" s="19"/>
      <c r="P743" s="19"/>
      <c r="Q743" s="19"/>
      <c r="R743" s="19"/>
      <c r="S743" s="19"/>
      <c r="T743" s="19"/>
      <c r="U743" s="19"/>
      <c r="V743" s="19"/>
    </row>
    <row r="744" spans="1:22" ht="15.75" x14ac:dyDescent="0.25">
      <c r="B744" s="69"/>
      <c r="C744" s="68"/>
      <c r="D744" s="19" t="s">
        <v>22</v>
      </c>
      <c r="E744" s="19" t="s">
        <v>23</v>
      </c>
      <c r="F744" s="19" t="s">
        <v>188</v>
      </c>
      <c r="G744" s="19" t="s">
        <v>189</v>
      </c>
      <c r="H744" s="19"/>
      <c r="I744" s="18" t="s">
        <v>190</v>
      </c>
      <c r="J744" s="19"/>
      <c r="K744" s="19" t="s">
        <v>191</v>
      </c>
      <c r="L744" s="19"/>
      <c r="M744" s="19" t="s">
        <v>192</v>
      </c>
      <c r="N744" s="19"/>
      <c r="O744" s="19"/>
      <c r="P744" s="19"/>
      <c r="Q744" s="19"/>
      <c r="R744" s="19"/>
      <c r="S744" s="19"/>
      <c r="T744" s="19"/>
      <c r="U744" s="19"/>
      <c r="V744" s="19"/>
    </row>
    <row r="745" spans="1:22" ht="60" customHeight="1" x14ac:dyDescent="0.25">
      <c r="B745" s="69"/>
      <c r="C745" s="68"/>
      <c r="D745" s="68" t="s">
        <v>24</v>
      </c>
      <c r="E745" s="68"/>
      <c r="F745" s="19">
        <v>52</v>
      </c>
      <c r="G745" s="19">
        <v>1</v>
      </c>
      <c r="H745" s="19"/>
      <c r="I745" s="19">
        <v>17</v>
      </c>
      <c r="J745" s="19"/>
      <c r="K745" s="19">
        <v>4</v>
      </c>
      <c r="L745" s="19"/>
      <c r="M745" s="19">
        <v>14</v>
      </c>
      <c r="N745" s="19"/>
      <c r="O745" s="19">
        <v>6</v>
      </c>
      <c r="P745" s="19">
        <v>10</v>
      </c>
      <c r="Q745" s="19"/>
      <c r="R745" s="19"/>
      <c r="S745" s="19"/>
      <c r="T745" s="19"/>
      <c r="U745" s="19"/>
      <c r="V745" s="19"/>
    </row>
    <row r="746" spans="1:22" ht="31.5" x14ac:dyDescent="0.25">
      <c r="B746" s="69"/>
      <c r="C746" s="68"/>
      <c r="D746" s="19" t="s">
        <v>22</v>
      </c>
      <c r="E746" s="19" t="s">
        <v>23</v>
      </c>
      <c r="F746" s="19" t="s">
        <v>193</v>
      </c>
      <c r="G746" s="19" t="s">
        <v>180</v>
      </c>
      <c r="H746" s="19"/>
      <c r="I746" s="19" t="s">
        <v>194</v>
      </c>
      <c r="J746" s="19"/>
      <c r="K746" s="19" t="s">
        <v>195</v>
      </c>
      <c r="L746" s="19"/>
      <c r="M746" s="19" t="s">
        <v>196</v>
      </c>
      <c r="N746" s="19"/>
      <c r="O746" s="19" t="s">
        <v>197</v>
      </c>
      <c r="P746" s="19" t="s">
        <v>198</v>
      </c>
      <c r="Q746" s="19"/>
      <c r="R746" s="19"/>
      <c r="S746" s="19"/>
      <c r="T746" s="19"/>
      <c r="U746" s="19"/>
      <c r="V746" s="19"/>
    </row>
    <row r="747" spans="1:22" ht="70.5" customHeight="1" x14ac:dyDescent="0.25">
      <c r="B747" s="69"/>
      <c r="C747" s="68"/>
      <c r="D747" s="68" t="s">
        <v>25</v>
      </c>
      <c r="E747" s="68"/>
      <c r="F747" s="19">
        <v>58</v>
      </c>
      <c r="G747" s="19"/>
      <c r="H747" s="19"/>
      <c r="I747" s="19">
        <v>25</v>
      </c>
      <c r="J747" s="19"/>
      <c r="K747" s="19">
        <v>3</v>
      </c>
      <c r="L747" s="19"/>
      <c r="M747" s="19">
        <v>17</v>
      </c>
      <c r="N747" s="19"/>
      <c r="O747" s="19">
        <v>5</v>
      </c>
      <c r="P747" s="19">
        <v>8</v>
      </c>
      <c r="Q747" s="19"/>
      <c r="R747" s="19"/>
      <c r="S747" s="19"/>
      <c r="T747" s="19"/>
      <c r="U747" s="19"/>
      <c r="V747" s="19"/>
    </row>
    <row r="748" spans="1:22" ht="54.75" customHeight="1" x14ac:dyDescent="0.25">
      <c r="B748" s="71"/>
      <c r="C748" s="70"/>
      <c r="D748" s="20" t="s">
        <v>22</v>
      </c>
      <c r="E748" s="20" t="s">
        <v>23</v>
      </c>
      <c r="F748" s="20" t="s">
        <v>199</v>
      </c>
      <c r="G748" s="20"/>
      <c r="H748" s="20"/>
      <c r="I748" s="20" t="s">
        <v>200</v>
      </c>
      <c r="J748" s="20"/>
      <c r="K748" s="66" t="s">
        <v>201</v>
      </c>
      <c r="L748" s="20"/>
      <c r="M748" s="20" t="s">
        <v>202</v>
      </c>
      <c r="N748" s="20"/>
      <c r="O748" s="20" t="s">
        <v>203</v>
      </c>
      <c r="P748" s="20" t="s">
        <v>204</v>
      </c>
      <c r="Q748" s="20"/>
      <c r="R748" s="20"/>
      <c r="S748" s="20"/>
      <c r="T748" s="20"/>
      <c r="U748" s="20"/>
      <c r="V748" s="20"/>
    </row>
    <row r="749" spans="1:22" ht="60" customHeight="1" x14ac:dyDescent="0.25">
      <c r="B749" s="69">
        <v>129</v>
      </c>
      <c r="C749" s="72" t="s">
        <v>674</v>
      </c>
      <c r="D749" s="72" t="s">
        <v>21</v>
      </c>
      <c r="E749" s="72"/>
      <c r="F749" s="26">
        <v>30</v>
      </c>
      <c r="G749" s="26"/>
      <c r="H749" s="26"/>
      <c r="I749" s="26">
        <v>30</v>
      </c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</row>
    <row r="750" spans="1:22" ht="15.75" x14ac:dyDescent="0.25">
      <c r="B750" s="69"/>
      <c r="C750" s="72"/>
      <c r="D750" s="26" t="s">
        <v>22</v>
      </c>
      <c r="E750" s="26" t="s">
        <v>23</v>
      </c>
      <c r="F750" s="26" t="s">
        <v>671</v>
      </c>
      <c r="G750" s="26"/>
      <c r="H750" s="26"/>
      <c r="I750" s="26" t="s">
        <v>671</v>
      </c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</row>
    <row r="751" spans="1:22" ht="72.75" customHeight="1" x14ac:dyDescent="0.25">
      <c r="B751" s="69"/>
      <c r="C751" s="72"/>
      <c r="D751" s="72" t="s">
        <v>24</v>
      </c>
      <c r="E751" s="72"/>
      <c r="F751" s="26">
        <v>22</v>
      </c>
      <c r="G751" s="26"/>
      <c r="H751" s="26"/>
      <c r="I751" s="26">
        <v>22</v>
      </c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</row>
    <row r="752" spans="1:22" ht="15.75" customHeight="1" x14ac:dyDescent="0.25">
      <c r="B752" s="69"/>
      <c r="C752" s="72"/>
      <c r="D752" s="26" t="s">
        <v>22</v>
      </c>
      <c r="E752" s="26" t="s">
        <v>23</v>
      </c>
      <c r="F752" s="26" t="s">
        <v>672</v>
      </c>
      <c r="G752" s="26"/>
      <c r="H752" s="26"/>
      <c r="I752" s="26" t="s">
        <v>672</v>
      </c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</row>
    <row r="753" spans="2:22" ht="57.75" customHeight="1" x14ac:dyDescent="0.25">
      <c r="B753" s="69"/>
      <c r="C753" s="72"/>
      <c r="D753" s="72" t="s">
        <v>25</v>
      </c>
      <c r="E753" s="72"/>
      <c r="F753" s="26">
        <v>11</v>
      </c>
      <c r="G753" s="26"/>
      <c r="H753" s="26"/>
      <c r="I753" s="26">
        <v>11</v>
      </c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</row>
    <row r="754" spans="2:22" ht="18.75" customHeight="1" x14ac:dyDescent="0.25">
      <c r="B754" s="69"/>
      <c r="C754" s="72"/>
      <c r="D754" s="26" t="s">
        <v>22</v>
      </c>
      <c r="E754" s="26" t="s">
        <v>23</v>
      </c>
      <c r="F754" s="26" t="s">
        <v>673</v>
      </c>
      <c r="G754" s="26"/>
      <c r="H754" s="26"/>
      <c r="I754" s="26" t="s">
        <v>673</v>
      </c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</row>
  </sheetData>
  <mergeCells count="630">
    <mergeCell ref="B749:B754"/>
    <mergeCell ref="C749:C754"/>
    <mergeCell ref="D749:E749"/>
    <mergeCell ref="D751:E751"/>
    <mergeCell ref="D753:E753"/>
    <mergeCell ref="B737:B742"/>
    <mergeCell ref="C737:C742"/>
    <mergeCell ref="D737:E737"/>
    <mergeCell ref="D739:E739"/>
    <mergeCell ref="D741:E741"/>
    <mergeCell ref="D731:E731"/>
    <mergeCell ref="D733:E733"/>
    <mergeCell ref="D735:E735"/>
    <mergeCell ref="B719:B724"/>
    <mergeCell ref="B713:B718"/>
    <mergeCell ref="C713:C718"/>
    <mergeCell ref="D713:E713"/>
    <mergeCell ref="D715:E715"/>
    <mergeCell ref="D717:E717"/>
    <mergeCell ref="C725:C730"/>
    <mergeCell ref="B725:B730"/>
    <mergeCell ref="D725:E725"/>
    <mergeCell ref="D727:E727"/>
    <mergeCell ref="D729:E729"/>
    <mergeCell ref="D719:E719"/>
    <mergeCell ref="D721:E721"/>
    <mergeCell ref="D723:E723"/>
    <mergeCell ref="C719:C724"/>
    <mergeCell ref="B653:B658"/>
    <mergeCell ref="C653:C658"/>
    <mergeCell ref="D653:E653"/>
    <mergeCell ref="D655:E655"/>
    <mergeCell ref="D657:E657"/>
    <mergeCell ref="D699:E699"/>
    <mergeCell ref="B707:B712"/>
    <mergeCell ref="C707:C712"/>
    <mergeCell ref="D707:E707"/>
    <mergeCell ref="D709:E709"/>
    <mergeCell ref="D711:E711"/>
    <mergeCell ref="B701:B706"/>
    <mergeCell ref="C701:C706"/>
    <mergeCell ref="D701:E701"/>
    <mergeCell ref="D703:E703"/>
    <mergeCell ref="D705:E705"/>
    <mergeCell ref="B665:B670"/>
    <mergeCell ref="D665:E665"/>
    <mergeCell ref="D667:E667"/>
    <mergeCell ref="D669:E669"/>
    <mergeCell ref="B659:B664"/>
    <mergeCell ref="B671:B676"/>
    <mergeCell ref="C671:C676"/>
    <mergeCell ref="D671:E671"/>
    <mergeCell ref="B641:B646"/>
    <mergeCell ref="C641:C646"/>
    <mergeCell ref="D641:E641"/>
    <mergeCell ref="D643:E643"/>
    <mergeCell ref="D645:E645"/>
    <mergeCell ref="C647:C652"/>
    <mergeCell ref="D647:E647"/>
    <mergeCell ref="D649:E649"/>
    <mergeCell ref="D651:E651"/>
    <mergeCell ref="B647:B652"/>
    <mergeCell ref="B629:B634"/>
    <mergeCell ref="C629:C634"/>
    <mergeCell ref="D629:E629"/>
    <mergeCell ref="D631:E631"/>
    <mergeCell ref="D633:E633"/>
    <mergeCell ref="B635:B640"/>
    <mergeCell ref="C635:C640"/>
    <mergeCell ref="D635:E635"/>
    <mergeCell ref="D637:E637"/>
    <mergeCell ref="D639:E639"/>
    <mergeCell ref="B623:B628"/>
    <mergeCell ref="C623:C628"/>
    <mergeCell ref="D623:E623"/>
    <mergeCell ref="D625:E625"/>
    <mergeCell ref="D627:E627"/>
    <mergeCell ref="B611:B616"/>
    <mergeCell ref="C611:C616"/>
    <mergeCell ref="D611:E611"/>
    <mergeCell ref="D613:E613"/>
    <mergeCell ref="D615:E615"/>
    <mergeCell ref="B617:B622"/>
    <mergeCell ref="C617:C622"/>
    <mergeCell ref="D617:E617"/>
    <mergeCell ref="D619:E619"/>
    <mergeCell ref="D621:E621"/>
    <mergeCell ref="B605:B610"/>
    <mergeCell ref="C605:C610"/>
    <mergeCell ref="D605:E605"/>
    <mergeCell ref="D607:E607"/>
    <mergeCell ref="D609:E609"/>
    <mergeCell ref="B581:B586"/>
    <mergeCell ref="C581:C586"/>
    <mergeCell ref="B587:B592"/>
    <mergeCell ref="C587:C592"/>
    <mergeCell ref="D581:E581"/>
    <mergeCell ref="D583:E583"/>
    <mergeCell ref="D585:E585"/>
    <mergeCell ref="D587:E587"/>
    <mergeCell ref="D589:E589"/>
    <mergeCell ref="D591:E591"/>
    <mergeCell ref="B593:B598"/>
    <mergeCell ref="C593:C598"/>
    <mergeCell ref="B599:B604"/>
    <mergeCell ref="C599:C604"/>
    <mergeCell ref="D593:E593"/>
    <mergeCell ref="D595:E595"/>
    <mergeCell ref="D597:E597"/>
    <mergeCell ref="D599:E599"/>
    <mergeCell ref="D601:E601"/>
    <mergeCell ref="B557:B562"/>
    <mergeCell ref="C557:C562"/>
    <mergeCell ref="D557:E557"/>
    <mergeCell ref="D559:E559"/>
    <mergeCell ref="D561:E561"/>
    <mergeCell ref="C575:C580"/>
    <mergeCell ref="B575:B580"/>
    <mergeCell ref="D575:E575"/>
    <mergeCell ref="D577:E577"/>
    <mergeCell ref="D579:E579"/>
    <mergeCell ref="B563:B568"/>
    <mergeCell ref="C563:C568"/>
    <mergeCell ref="D563:E563"/>
    <mergeCell ref="D565:E565"/>
    <mergeCell ref="D567:E567"/>
    <mergeCell ref="B569:B574"/>
    <mergeCell ref="C569:C574"/>
    <mergeCell ref="D569:E569"/>
    <mergeCell ref="D571:E571"/>
    <mergeCell ref="D573:E573"/>
    <mergeCell ref="B545:B550"/>
    <mergeCell ref="C545:C550"/>
    <mergeCell ref="D545:E545"/>
    <mergeCell ref="D547:E547"/>
    <mergeCell ref="D549:E549"/>
    <mergeCell ref="B551:B556"/>
    <mergeCell ref="C551:C556"/>
    <mergeCell ref="D551:E551"/>
    <mergeCell ref="D553:E553"/>
    <mergeCell ref="D555:E555"/>
    <mergeCell ref="B533:B538"/>
    <mergeCell ref="C533:C538"/>
    <mergeCell ref="D533:E533"/>
    <mergeCell ref="D535:E535"/>
    <mergeCell ref="D537:E537"/>
    <mergeCell ref="B539:B544"/>
    <mergeCell ref="C539:C544"/>
    <mergeCell ref="D539:E539"/>
    <mergeCell ref="D541:E541"/>
    <mergeCell ref="D543:E543"/>
    <mergeCell ref="B521:B526"/>
    <mergeCell ref="C521:C526"/>
    <mergeCell ref="D521:E521"/>
    <mergeCell ref="D523:E523"/>
    <mergeCell ref="D525:E525"/>
    <mergeCell ref="B527:B532"/>
    <mergeCell ref="C527:C532"/>
    <mergeCell ref="D527:E527"/>
    <mergeCell ref="D529:E529"/>
    <mergeCell ref="D531:E531"/>
    <mergeCell ref="B509:B514"/>
    <mergeCell ref="C509:C514"/>
    <mergeCell ref="D509:E509"/>
    <mergeCell ref="D511:E511"/>
    <mergeCell ref="D513:E513"/>
    <mergeCell ref="B515:B520"/>
    <mergeCell ref="C515:C520"/>
    <mergeCell ref="D515:E515"/>
    <mergeCell ref="D517:E517"/>
    <mergeCell ref="D519:E519"/>
    <mergeCell ref="B497:B502"/>
    <mergeCell ref="C497:C502"/>
    <mergeCell ref="D497:E497"/>
    <mergeCell ref="D499:E499"/>
    <mergeCell ref="D501:E501"/>
    <mergeCell ref="B503:B508"/>
    <mergeCell ref="C503:C508"/>
    <mergeCell ref="D503:E503"/>
    <mergeCell ref="D505:E505"/>
    <mergeCell ref="D507:E507"/>
    <mergeCell ref="B485:B490"/>
    <mergeCell ref="C485:C490"/>
    <mergeCell ref="D485:E485"/>
    <mergeCell ref="D487:E487"/>
    <mergeCell ref="D489:E489"/>
    <mergeCell ref="B491:B496"/>
    <mergeCell ref="C491:C496"/>
    <mergeCell ref="D491:E491"/>
    <mergeCell ref="D493:E493"/>
    <mergeCell ref="D495:E495"/>
    <mergeCell ref="B473:B478"/>
    <mergeCell ref="C473:C478"/>
    <mergeCell ref="D473:E473"/>
    <mergeCell ref="D475:E475"/>
    <mergeCell ref="D477:E477"/>
    <mergeCell ref="B479:B484"/>
    <mergeCell ref="C479:C484"/>
    <mergeCell ref="D479:E479"/>
    <mergeCell ref="D481:E481"/>
    <mergeCell ref="D483:E483"/>
    <mergeCell ref="B461:B466"/>
    <mergeCell ref="C461:C466"/>
    <mergeCell ref="D461:E461"/>
    <mergeCell ref="D463:E463"/>
    <mergeCell ref="D465:E465"/>
    <mergeCell ref="B467:B472"/>
    <mergeCell ref="C467:C472"/>
    <mergeCell ref="D467:E467"/>
    <mergeCell ref="D469:E469"/>
    <mergeCell ref="D471:E471"/>
    <mergeCell ref="B449:B454"/>
    <mergeCell ref="C449:C454"/>
    <mergeCell ref="D449:E449"/>
    <mergeCell ref="D451:E451"/>
    <mergeCell ref="D453:E453"/>
    <mergeCell ref="B455:B460"/>
    <mergeCell ref="C455:C460"/>
    <mergeCell ref="D455:E455"/>
    <mergeCell ref="D457:E457"/>
    <mergeCell ref="D459:E459"/>
    <mergeCell ref="B65:B70"/>
    <mergeCell ref="C65:C70"/>
    <mergeCell ref="D65:E65"/>
    <mergeCell ref="D67:E67"/>
    <mergeCell ref="D69:E69"/>
    <mergeCell ref="B53:B58"/>
    <mergeCell ref="C53:C58"/>
    <mergeCell ref="D53:E53"/>
    <mergeCell ref="D55:E55"/>
    <mergeCell ref="D57:E57"/>
    <mergeCell ref="B47:B52"/>
    <mergeCell ref="C47:C52"/>
    <mergeCell ref="D47:E47"/>
    <mergeCell ref="D49:E49"/>
    <mergeCell ref="D51:E51"/>
    <mergeCell ref="B59:B64"/>
    <mergeCell ref="C59:C64"/>
    <mergeCell ref="D59:E59"/>
    <mergeCell ref="D61:E61"/>
    <mergeCell ref="D63:E63"/>
    <mergeCell ref="B35:B40"/>
    <mergeCell ref="C35:C40"/>
    <mergeCell ref="D35:E35"/>
    <mergeCell ref="D37:E37"/>
    <mergeCell ref="D39:E39"/>
    <mergeCell ref="B41:B46"/>
    <mergeCell ref="C41:C46"/>
    <mergeCell ref="D41:E41"/>
    <mergeCell ref="D43:E43"/>
    <mergeCell ref="D45:E45"/>
    <mergeCell ref="B23:B28"/>
    <mergeCell ref="C23:C28"/>
    <mergeCell ref="D23:E23"/>
    <mergeCell ref="D25:E25"/>
    <mergeCell ref="D27:E27"/>
    <mergeCell ref="B29:B34"/>
    <mergeCell ref="C29:C34"/>
    <mergeCell ref="D29:E29"/>
    <mergeCell ref="D31:E31"/>
    <mergeCell ref="D33:E33"/>
    <mergeCell ref="B11:B16"/>
    <mergeCell ref="C11:C16"/>
    <mergeCell ref="D11:E11"/>
    <mergeCell ref="D13:E13"/>
    <mergeCell ref="D15:E15"/>
    <mergeCell ref="B17:B22"/>
    <mergeCell ref="C17:C22"/>
    <mergeCell ref="D17:E17"/>
    <mergeCell ref="D19:E19"/>
    <mergeCell ref="D21:E21"/>
    <mergeCell ref="S1:V1"/>
    <mergeCell ref="D4:E4"/>
    <mergeCell ref="D2:E3"/>
    <mergeCell ref="D5:E5"/>
    <mergeCell ref="D7:E7"/>
    <mergeCell ref="D9:E9"/>
    <mergeCell ref="B5:B10"/>
    <mergeCell ref="C5:C10"/>
    <mergeCell ref="F2:V2"/>
    <mergeCell ref="B2:B3"/>
    <mergeCell ref="C2:C3"/>
    <mergeCell ref="B83:B88"/>
    <mergeCell ref="C83:C88"/>
    <mergeCell ref="D83:E83"/>
    <mergeCell ref="D85:E85"/>
    <mergeCell ref="D87:E87"/>
    <mergeCell ref="C71:C76"/>
    <mergeCell ref="D71:E71"/>
    <mergeCell ref="D73:E73"/>
    <mergeCell ref="D75:E75"/>
    <mergeCell ref="B77:B82"/>
    <mergeCell ref="C77:C82"/>
    <mergeCell ref="D77:E77"/>
    <mergeCell ref="D79:E79"/>
    <mergeCell ref="D81:E81"/>
    <mergeCell ref="B95:B100"/>
    <mergeCell ref="C95:C100"/>
    <mergeCell ref="D95:E95"/>
    <mergeCell ref="D97:E97"/>
    <mergeCell ref="D99:E99"/>
    <mergeCell ref="B89:B94"/>
    <mergeCell ref="C89:C94"/>
    <mergeCell ref="D89:E89"/>
    <mergeCell ref="D91:E91"/>
    <mergeCell ref="D93:E93"/>
    <mergeCell ref="B107:B112"/>
    <mergeCell ref="C107:C112"/>
    <mergeCell ref="D107:E107"/>
    <mergeCell ref="D109:E109"/>
    <mergeCell ref="D111:E111"/>
    <mergeCell ref="B101:B106"/>
    <mergeCell ref="C101:C106"/>
    <mergeCell ref="D101:E101"/>
    <mergeCell ref="D103:E103"/>
    <mergeCell ref="D105:E105"/>
    <mergeCell ref="B119:B124"/>
    <mergeCell ref="C119:C124"/>
    <mergeCell ref="D119:E119"/>
    <mergeCell ref="D121:E121"/>
    <mergeCell ref="D123:E123"/>
    <mergeCell ref="B113:B118"/>
    <mergeCell ref="C113:C118"/>
    <mergeCell ref="D113:E113"/>
    <mergeCell ref="D115:E115"/>
    <mergeCell ref="D117:E117"/>
    <mergeCell ref="B131:B136"/>
    <mergeCell ref="C131:C136"/>
    <mergeCell ref="D131:E131"/>
    <mergeCell ref="D133:E133"/>
    <mergeCell ref="D135:E135"/>
    <mergeCell ref="B125:B130"/>
    <mergeCell ref="C125:C130"/>
    <mergeCell ref="D125:E125"/>
    <mergeCell ref="D127:E127"/>
    <mergeCell ref="D129:E129"/>
    <mergeCell ref="B143:B148"/>
    <mergeCell ref="C143:C148"/>
    <mergeCell ref="D143:E143"/>
    <mergeCell ref="D145:E145"/>
    <mergeCell ref="D147:E147"/>
    <mergeCell ref="B137:B142"/>
    <mergeCell ref="C137:C142"/>
    <mergeCell ref="D137:E137"/>
    <mergeCell ref="D139:E139"/>
    <mergeCell ref="D141:E141"/>
    <mergeCell ref="B155:B160"/>
    <mergeCell ref="C155:C160"/>
    <mergeCell ref="D155:E155"/>
    <mergeCell ref="D157:E157"/>
    <mergeCell ref="D159:E159"/>
    <mergeCell ref="B149:B154"/>
    <mergeCell ref="C149:C154"/>
    <mergeCell ref="D149:E149"/>
    <mergeCell ref="D151:E151"/>
    <mergeCell ref="D153:E153"/>
    <mergeCell ref="B167:B172"/>
    <mergeCell ref="C167:C172"/>
    <mergeCell ref="D167:E167"/>
    <mergeCell ref="D169:E169"/>
    <mergeCell ref="D171:E171"/>
    <mergeCell ref="B161:B166"/>
    <mergeCell ref="C161:C166"/>
    <mergeCell ref="D161:E161"/>
    <mergeCell ref="D163:E163"/>
    <mergeCell ref="D165:E165"/>
    <mergeCell ref="B179:B184"/>
    <mergeCell ref="C179:C184"/>
    <mergeCell ref="D179:E179"/>
    <mergeCell ref="D181:E181"/>
    <mergeCell ref="D183:E183"/>
    <mergeCell ref="B173:B178"/>
    <mergeCell ref="C173:C178"/>
    <mergeCell ref="D173:E173"/>
    <mergeCell ref="D175:E175"/>
    <mergeCell ref="D177:E177"/>
    <mergeCell ref="B191:B196"/>
    <mergeCell ref="C191:C196"/>
    <mergeCell ref="D191:E191"/>
    <mergeCell ref="D193:E193"/>
    <mergeCell ref="D195:E195"/>
    <mergeCell ref="B185:B190"/>
    <mergeCell ref="C185:C190"/>
    <mergeCell ref="D185:E185"/>
    <mergeCell ref="D187:E187"/>
    <mergeCell ref="D189:E189"/>
    <mergeCell ref="B203:B208"/>
    <mergeCell ref="C203:C208"/>
    <mergeCell ref="D203:E203"/>
    <mergeCell ref="D205:E205"/>
    <mergeCell ref="D207:E207"/>
    <mergeCell ref="B197:B202"/>
    <mergeCell ref="C197:C202"/>
    <mergeCell ref="D197:E197"/>
    <mergeCell ref="D199:E199"/>
    <mergeCell ref="D201:E201"/>
    <mergeCell ref="B215:B220"/>
    <mergeCell ref="C215:C220"/>
    <mergeCell ref="D215:E215"/>
    <mergeCell ref="D217:E217"/>
    <mergeCell ref="D219:E219"/>
    <mergeCell ref="B209:B214"/>
    <mergeCell ref="C209:C214"/>
    <mergeCell ref="D209:E209"/>
    <mergeCell ref="D211:E211"/>
    <mergeCell ref="D213:E213"/>
    <mergeCell ref="B233:B238"/>
    <mergeCell ref="C233:C238"/>
    <mergeCell ref="D233:E233"/>
    <mergeCell ref="D235:E235"/>
    <mergeCell ref="D237:E237"/>
    <mergeCell ref="B221:B226"/>
    <mergeCell ref="C221:C226"/>
    <mergeCell ref="D221:E221"/>
    <mergeCell ref="D223:E223"/>
    <mergeCell ref="D225:E225"/>
    <mergeCell ref="D231:E231"/>
    <mergeCell ref="D229:E229"/>
    <mergeCell ref="D227:E227"/>
    <mergeCell ref="C227:C232"/>
    <mergeCell ref="B227:B232"/>
    <mergeCell ref="B245:B250"/>
    <mergeCell ref="C245:C250"/>
    <mergeCell ref="D245:E245"/>
    <mergeCell ref="D247:E247"/>
    <mergeCell ref="D249:E249"/>
    <mergeCell ref="B239:B244"/>
    <mergeCell ref="C239:C244"/>
    <mergeCell ref="D239:E239"/>
    <mergeCell ref="D241:E241"/>
    <mergeCell ref="D243:E243"/>
    <mergeCell ref="B257:B262"/>
    <mergeCell ref="C257:C262"/>
    <mergeCell ref="D257:E257"/>
    <mergeCell ref="D259:E259"/>
    <mergeCell ref="D261:E261"/>
    <mergeCell ref="B251:B256"/>
    <mergeCell ref="C251:C256"/>
    <mergeCell ref="D251:E251"/>
    <mergeCell ref="D253:E253"/>
    <mergeCell ref="D255:E255"/>
    <mergeCell ref="B269:B274"/>
    <mergeCell ref="C269:C274"/>
    <mergeCell ref="D269:E269"/>
    <mergeCell ref="D271:E271"/>
    <mergeCell ref="D273:E273"/>
    <mergeCell ref="B263:B268"/>
    <mergeCell ref="C263:C268"/>
    <mergeCell ref="D263:E263"/>
    <mergeCell ref="D265:E265"/>
    <mergeCell ref="D267:E267"/>
    <mergeCell ref="B281:B286"/>
    <mergeCell ref="C281:C286"/>
    <mergeCell ref="D281:E281"/>
    <mergeCell ref="D283:E283"/>
    <mergeCell ref="D285:E285"/>
    <mergeCell ref="B275:B280"/>
    <mergeCell ref="C275:C280"/>
    <mergeCell ref="D275:E275"/>
    <mergeCell ref="D277:E277"/>
    <mergeCell ref="D279:E279"/>
    <mergeCell ref="B293:B298"/>
    <mergeCell ref="C293:C298"/>
    <mergeCell ref="D293:E293"/>
    <mergeCell ref="D295:E295"/>
    <mergeCell ref="D297:E297"/>
    <mergeCell ref="B287:B292"/>
    <mergeCell ref="C287:C292"/>
    <mergeCell ref="D287:E287"/>
    <mergeCell ref="D289:E289"/>
    <mergeCell ref="D291:E291"/>
    <mergeCell ref="B305:B310"/>
    <mergeCell ref="C305:C310"/>
    <mergeCell ref="D305:E305"/>
    <mergeCell ref="D307:E307"/>
    <mergeCell ref="D309:E309"/>
    <mergeCell ref="B299:B304"/>
    <mergeCell ref="C299:C304"/>
    <mergeCell ref="D299:E299"/>
    <mergeCell ref="D301:E301"/>
    <mergeCell ref="D303:E303"/>
    <mergeCell ref="B317:B322"/>
    <mergeCell ref="C317:C322"/>
    <mergeCell ref="D317:E317"/>
    <mergeCell ref="D319:E319"/>
    <mergeCell ref="D321:E321"/>
    <mergeCell ref="B311:B316"/>
    <mergeCell ref="C311:C316"/>
    <mergeCell ref="D311:E311"/>
    <mergeCell ref="D313:E313"/>
    <mergeCell ref="D315:E315"/>
    <mergeCell ref="B329:B334"/>
    <mergeCell ref="C329:C334"/>
    <mergeCell ref="D329:E329"/>
    <mergeCell ref="D331:E331"/>
    <mergeCell ref="D333:E333"/>
    <mergeCell ref="B323:B328"/>
    <mergeCell ref="C323:C328"/>
    <mergeCell ref="D323:E323"/>
    <mergeCell ref="D325:E325"/>
    <mergeCell ref="D327:E327"/>
    <mergeCell ref="B341:B346"/>
    <mergeCell ref="C341:C346"/>
    <mergeCell ref="D341:E341"/>
    <mergeCell ref="D343:E343"/>
    <mergeCell ref="D345:E345"/>
    <mergeCell ref="B335:B340"/>
    <mergeCell ref="C335:C340"/>
    <mergeCell ref="D335:E335"/>
    <mergeCell ref="D337:E337"/>
    <mergeCell ref="D339:E339"/>
    <mergeCell ref="B353:B358"/>
    <mergeCell ref="C353:C358"/>
    <mergeCell ref="D353:E353"/>
    <mergeCell ref="D355:E355"/>
    <mergeCell ref="D357:E357"/>
    <mergeCell ref="B347:B352"/>
    <mergeCell ref="C347:C352"/>
    <mergeCell ref="D347:E347"/>
    <mergeCell ref="D349:E349"/>
    <mergeCell ref="D351:E351"/>
    <mergeCell ref="B365:B370"/>
    <mergeCell ref="C365:C370"/>
    <mergeCell ref="D365:E365"/>
    <mergeCell ref="D367:E367"/>
    <mergeCell ref="D369:E369"/>
    <mergeCell ref="B359:B364"/>
    <mergeCell ref="C359:C364"/>
    <mergeCell ref="D359:E359"/>
    <mergeCell ref="D361:E361"/>
    <mergeCell ref="D363:E363"/>
    <mergeCell ref="B377:B382"/>
    <mergeCell ref="C377:C382"/>
    <mergeCell ref="D377:E377"/>
    <mergeCell ref="D379:E379"/>
    <mergeCell ref="D381:E381"/>
    <mergeCell ref="B371:B376"/>
    <mergeCell ref="C371:C376"/>
    <mergeCell ref="D371:E371"/>
    <mergeCell ref="D373:E373"/>
    <mergeCell ref="D375:E375"/>
    <mergeCell ref="B389:B394"/>
    <mergeCell ref="C389:C394"/>
    <mergeCell ref="D389:E389"/>
    <mergeCell ref="D391:E391"/>
    <mergeCell ref="D393:E393"/>
    <mergeCell ref="B383:B388"/>
    <mergeCell ref="C383:C388"/>
    <mergeCell ref="D383:E383"/>
    <mergeCell ref="D385:E385"/>
    <mergeCell ref="D387:E387"/>
    <mergeCell ref="D445:E445"/>
    <mergeCell ref="D447:E447"/>
    <mergeCell ref="B401:B406"/>
    <mergeCell ref="C401:C406"/>
    <mergeCell ref="D401:E401"/>
    <mergeCell ref="D403:E403"/>
    <mergeCell ref="D405:E405"/>
    <mergeCell ref="B395:B400"/>
    <mergeCell ref="C395:C400"/>
    <mergeCell ref="D395:E395"/>
    <mergeCell ref="D397:E397"/>
    <mergeCell ref="D399:E399"/>
    <mergeCell ref="B407:B412"/>
    <mergeCell ref="C407:C412"/>
    <mergeCell ref="D407:E407"/>
    <mergeCell ref="D409:E409"/>
    <mergeCell ref="D411:E411"/>
    <mergeCell ref="B419:B424"/>
    <mergeCell ref="C419:C424"/>
    <mergeCell ref="D419:E419"/>
    <mergeCell ref="D421:E421"/>
    <mergeCell ref="D423:E423"/>
    <mergeCell ref="D603:E603"/>
    <mergeCell ref="B413:B418"/>
    <mergeCell ref="C413:C418"/>
    <mergeCell ref="D413:E413"/>
    <mergeCell ref="D415:E415"/>
    <mergeCell ref="D417:E417"/>
    <mergeCell ref="B425:B430"/>
    <mergeCell ref="C425:C430"/>
    <mergeCell ref="D425:E425"/>
    <mergeCell ref="D427:E427"/>
    <mergeCell ref="D429:E429"/>
    <mergeCell ref="B431:B436"/>
    <mergeCell ref="C431:C436"/>
    <mergeCell ref="D431:E431"/>
    <mergeCell ref="D433:E433"/>
    <mergeCell ref="D435:E435"/>
    <mergeCell ref="B437:B442"/>
    <mergeCell ref="C437:C442"/>
    <mergeCell ref="D437:E437"/>
    <mergeCell ref="D439:E439"/>
    <mergeCell ref="D441:E441"/>
    <mergeCell ref="B443:B448"/>
    <mergeCell ref="C443:C448"/>
    <mergeCell ref="D443:E443"/>
    <mergeCell ref="C659:C664"/>
    <mergeCell ref="D659:E659"/>
    <mergeCell ref="D661:E661"/>
    <mergeCell ref="D663:E663"/>
    <mergeCell ref="C665:C670"/>
    <mergeCell ref="B743:B748"/>
    <mergeCell ref="C743:C748"/>
    <mergeCell ref="D743:E743"/>
    <mergeCell ref="D745:E745"/>
    <mergeCell ref="D747:E747"/>
    <mergeCell ref="B677:B682"/>
    <mergeCell ref="C677:C682"/>
    <mergeCell ref="D677:E677"/>
    <mergeCell ref="D679:E679"/>
    <mergeCell ref="D681:E681"/>
    <mergeCell ref="B683:B688"/>
    <mergeCell ref="C683:C688"/>
    <mergeCell ref="D683:E683"/>
    <mergeCell ref="D685:E685"/>
    <mergeCell ref="D687:E687"/>
    <mergeCell ref="B689:B694"/>
    <mergeCell ref="C689:C694"/>
    <mergeCell ref="B731:B736"/>
    <mergeCell ref="C731:C736"/>
    <mergeCell ref="D689:E689"/>
    <mergeCell ref="D691:E691"/>
    <mergeCell ref="D693:E693"/>
    <mergeCell ref="B695:B700"/>
    <mergeCell ref="C695:C700"/>
    <mergeCell ref="D695:E695"/>
    <mergeCell ref="D697:E697"/>
    <mergeCell ref="D673:E673"/>
    <mergeCell ref="D675:E675"/>
  </mergeCells>
  <pageMargins left="0.7" right="0.7" top="0.75" bottom="0.75" header="0.3" footer="0.3"/>
  <pageSetup paperSize="9" scale="43" fitToHeight="0" orientation="landscape" r:id="rId1"/>
  <rowBreaks count="2" manualBreakCount="2">
    <brk id="706" max="21" man="1"/>
    <brk id="7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Erochkin</dc:creator>
  <cp:lastModifiedBy>Петенев Артем Игоревич</cp:lastModifiedBy>
  <cp:lastPrinted>2017-07-19T10:01:50Z</cp:lastPrinted>
  <dcterms:created xsi:type="dcterms:W3CDTF">2017-07-19T09:09:32Z</dcterms:created>
  <dcterms:modified xsi:type="dcterms:W3CDTF">2020-08-03T08:06:55Z</dcterms:modified>
</cp:coreProperties>
</file>